
<file path=[Content_Types].xml><?xml version="1.0" encoding="utf-8"?>
<Types xmlns="http://schemas.openxmlformats.org/package/2006/content-types">
  <Default Extension="xml" ContentType="application/xml"/>
  <Default Extension="bin" ContentType="application/vnd.openxmlformats-officedocument.spreadsheetml.printerSettings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7309"/>
  <workbookPr/>
  <mc:AlternateContent xmlns:mc="http://schemas.openxmlformats.org/markup-compatibility/2006">
    <mc:Choice Requires="x15">
      <x15ac:absPath xmlns:x15ac="http://schemas.microsoft.com/office/spreadsheetml/2010/11/ac" url="/Users/chunyao/Dropbox/work/project/korea/SedimentYield/Sediment Yield Field Data set_1 (Han River Watershed)/"/>
    </mc:Choice>
  </mc:AlternateContent>
  <bookViews>
    <workbookView xWindow="-760" yWindow="460" windowWidth="14320" windowHeight="12580" tabRatio="671" activeTab="1"/>
  </bookViews>
  <sheets>
    <sheet name="Han R.(H1~H4)" sheetId="1" r:id="rId1"/>
    <sheet name="Han R.(H5~H7)" sheetId="5" r:id="rId2"/>
  </sheet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D12" i="5" l="1"/>
  <c r="D10" i="5"/>
  <c r="D8" i="5"/>
  <c r="D14" i="5"/>
  <c r="D12" i="1"/>
  <c r="D10" i="1"/>
  <c r="D8" i="1"/>
  <c r="D14" i="1"/>
  <c r="F12" i="5"/>
  <c r="G12" i="1"/>
  <c r="F12" i="1"/>
  <c r="E12" i="1"/>
  <c r="E14" i="5"/>
  <c r="E10" i="5"/>
  <c r="E8" i="5"/>
  <c r="E13" i="5"/>
  <c r="E11" i="5"/>
  <c r="F14" i="5"/>
  <c r="G14" i="1"/>
  <c r="F14" i="1"/>
  <c r="E14" i="1"/>
</calcChain>
</file>

<file path=xl/sharedStrings.xml><?xml version="1.0" encoding="utf-8"?>
<sst xmlns="http://schemas.openxmlformats.org/spreadsheetml/2006/main" count="158" uniqueCount="93">
  <si>
    <t>Configuration of Watershed</t>
    <phoneticPr fontId="1" type="noConversion"/>
  </si>
  <si>
    <t>H1</t>
    <phoneticPr fontId="1" type="noConversion"/>
  </si>
  <si>
    <t>H2</t>
    <phoneticPr fontId="1" type="noConversion"/>
  </si>
  <si>
    <t>H3</t>
  </si>
  <si>
    <t>H4</t>
  </si>
  <si>
    <t>Stream name</t>
    <phoneticPr fontId="1" type="noConversion"/>
  </si>
  <si>
    <t>Drainage density(m/km²)</t>
  </si>
  <si>
    <t>Soil texture</t>
    <phoneticPr fontId="1" type="noConversion"/>
  </si>
  <si>
    <t>Urban</t>
  </si>
  <si>
    <t>Agriculture</t>
  </si>
  <si>
    <t>Forest</t>
  </si>
  <si>
    <t>Pasture</t>
  </si>
  <si>
    <t>Wetland</t>
  </si>
  <si>
    <t>Bare land</t>
    <phoneticPr fontId="1" type="noConversion"/>
  </si>
  <si>
    <t>Water</t>
  </si>
  <si>
    <t>Landuse map</t>
    <phoneticPr fontId="1" type="noConversion"/>
  </si>
  <si>
    <t>Area with respect of land use (%)</t>
    <phoneticPr fontId="1" type="noConversion"/>
  </si>
  <si>
    <t>Longitude of watershed outlet</t>
    <phoneticPr fontId="1" type="noConversion"/>
  </si>
  <si>
    <t>Latitude of watershedoutlet</t>
    <phoneticPr fontId="1" type="noConversion"/>
  </si>
  <si>
    <t>No.</t>
    <phoneticPr fontId="1" type="noConversion"/>
  </si>
  <si>
    <t>Watershed name</t>
    <phoneticPr fontId="1" type="noConversion"/>
  </si>
  <si>
    <t>Flow and sediment station</t>
    <phoneticPr fontId="1" type="noConversion"/>
  </si>
  <si>
    <t>Watershed area (km²)</t>
    <phoneticPr fontId="1" type="noConversion"/>
  </si>
  <si>
    <t>Watershed perimeter (km)</t>
    <phoneticPr fontId="1" type="noConversion"/>
  </si>
  <si>
    <t>Method of sediment measurment</t>
    <phoneticPr fontId="1" type="noConversion"/>
  </si>
  <si>
    <t>depth-integrating sampling</t>
  </si>
  <si>
    <t>Relationship between discharge and total sediment</t>
    <phoneticPr fontId="1" type="noConversion"/>
  </si>
  <si>
    <t>Relationship between discharge and suspended load</t>
    <phoneticPr fontId="1" type="noConversion"/>
  </si>
  <si>
    <t>Namhan River</t>
  </si>
  <si>
    <t>Bockha-cheon</t>
  </si>
  <si>
    <t>Seom River</t>
  </si>
  <si>
    <t>Yanghwa-cheon</t>
  </si>
  <si>
    <t>Heungcheon</t>
  </si>
  <si>
    <t>Munmak</t>
  </si>
  <si>
    <t>Yulgeuk</t>
  </si>
  <si>
    <t>Han River</t>
  </si>
  <si>
    <t xml:space="preserve">Cheongmi-cheon </t>
  </si>
  <si>
    <t>Heuk-cheon</t>
  </si>
  <si>
    <t>Cheongmi</t>
  </si>
  <si>
    <t xml:space="preserve">Heuk cheon bridge </t>
  </si>
  <si>
    <t>Total stream length (km)</t>
    <phoneticPr fontId="1" type="noConversion"/>
  </si>
  <si>
    <t>Tributary length (km)</t>
    <phoneticPr fontId="1" type="noConversion"/>
  </si>
  <si>
    <t>Main stream length (km)</t>
    <phoneticPr fontId="1" type="noConversion"/>
  </si>
  <si>
    <t>Width of the river at the gauging station(m)</t>
    <phoneticPr fontId="1" type="noConversion"/>
  </si>
  <si>
    <t>Slope of the river at the gauging station(%)</t>
    <phoneticPr fontId="1" type="noConversion"/>
  </si>
  <si>
    <t>Average slope of the watershed(%)</t>
    <phoneticPr fontId="1" type="noConversion"/>
  </si>
  <si>
    <t>0-10 (cm)</t>
    <phoneticPr fontId="1" type="noConversion"/>
  </si>
  <si>
    <t>10-30 (cm)</t>
    <phoneticPr fontId="1" type="noConversion"/>
  </si>
  <si>
    <t>30-50 (cm)</t>
    <phoneticPr fontId="1" type="noConversion"/>
  </si>
  <si>
    <t>0-50 (cm)</t>
    <phoneticPr fontId="1" type="noConversion"/>
  </si>
  <si>
    <t>Slope of the river at the gauging station(%)</t>
    <phoneticPr fontId="1" type="noConversion"/>
  </si>
  <si>
    <t>clay (%)</t>
    <phoneticPr fontId="1" type="noConversion"/>
  </si>
  <si>
    <t>Silt (%)</t>
    <phoneticPr fontId="1" type="noConversion"/>
  </si>
  <si>
    <t>Sand (%)</t>
    <phoneticPr fontId="1" type="noConversion"/>
  </si>
  <si>
    <t>Yeoju</t>
    <phoneticPr fontId="1" type="noConversion"/>
  </si>
  <si>
    <t>depth-integrating sampling</t>
    <phoneticPr fontId="1" type="noConversion"/>
  </si>
  <si>
    <t>depth-integrating sampling</t>
    <phoneticPr fontId="1" type="noConversion"/>
  </si>
  <si>
    <t>Median grain size of bed material, D50(mm)</t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</si>
  <si>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=0.0261Q</t>
    </r>
    <r>
      <rPr>
        <vertAlign val="superscript"/>
        <sz val="10"/>
        <color theme="1"/>
        <rFont val="Arial Unicode MS"/>
        <family val="3"/>
        <charset val="129"/>
      </rPr>
      <t>1.7564</t>
    </r>
    <r>
      <rPr>
        <sz val="10"/>
        <color theme="1"/>
        <rFont val="Arial Unicode MS"/>
        <family val="3"/>
        <charset val="129"/>
      </rPr>
      <t xml:space="preserve">                                                     (129.90 ≤ Q ≤ 5828.4)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</si>
  <si>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=9.4977Q</t>
    </r>
    <r>
      <rPr>
        <vertAlign val="superscript"/>
        <sz val="10"/>
        <color theme="1"/>
        <rFont val="Arial Unicode MS"/>
        <family val="3"/>
        <charset val="129"/>
      </rPr>
      <t xml:space="preserve">1.3609
</t>
    </r>
    <r>
      <rPr>
        <sz val="10"/>
        <color theme="1"/>
        <rFont val="Arial Unicode MS"/>
        <family val="3"/>
        <charset val="129"/>
      </rPr>
      <t>(26.00≤Q≤1,325.24)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</si>
  <si>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=0.0061Q</t>
    </r>
    <r>
      <rPr>
        <vertAlign val="superscript"/>
        <sz val="10"/>
        <color theme="1"/>
        <rFont val="Arial Unicode MS"/>
        <family val="3"/>
        <charset val="129"/>
      </rPr>
      <t xml:space="preserve">2.0923
</t>
    </r>
    <r>
      <rPr>
        <sz val="10"/>
        <color theme="1"/>
        <rFont val="Arial Unicode MS"/>
        <family val="3"/>
        <charset val="129"/>
      </rPr>
      <t>(89.2≤Q≤3824.31)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</si>
  <si>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=0.0060Q</t>
    </r>
    <r>
      <rPr>
        <vertAlign val="superscript"/>
        <sz val="10"/>
        <color theme="1"/>
        <rFont val="Arial Unicode MS"/>
        <family val="3"/>
        <charset val="129"/>
      </rPr>
      <t xml:space="preserve">1.9550
</t>
    </r>
    <r>
      <rPr>
        <sz val="10"/>
        <color theme="1"/>
        <rFont val="Arial Unicode MS"/>
        <family val="3"/>
        <charset val="129"/>
      </rPr>
      <t>(96.48 ≤ Q ≤ 7341.22)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</si>
  <si>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=0.028Q</t>
    </r>
    <r>
      <rPr>
        <vertAlign val="superscript"/>
        <sz val="10"/>
        <color theme="1"/>
        <rFont val="Arial Unicode MS"/>
        <family val="3"/>
        <charset val="129"/>
      </rPr>
      <t xml:space="preserve">1.788
</t>
    </r>
    <r>
      <rPr>
        <sz val="10"/>
        <color theme="1"/>
        <rFont val="Arial Unicode MS"/>
        <family val="3"/>
        <charset val="129"/>
      </rPr>
      <t>(166.4 ≤ Q ≤ 3,446.7)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</si>
  <si>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=0.0001Q</t>
    </r>
    <r>
      <rPr>
        <vertAlign val="superscript"/>
        <sz val="10"/>
        <color theme="1"/>
        <rFont val="Arial Unicode MS"/>
        <family val="3"/>
        <charset val="129"/>
      </rPr>
      <t xml:space="preserve">2.4571
</t>
    </r>
    <r>
      <rPr>
        <sz val="10"/>
        <color theme="1"/>
        <rFont val="Arial Unicode MS"/>
        <family val="3"/>
        <charset val="129"/>
      </rPr>
      <t>(902.98 ≤ Q ≤ 4,381.27)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</si>
  <si>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=0.0001Q</t>
    </r>
    <r>
      <rPr>
        <vertAlign val="superscript"/>
        <sz val="10"/>
        <color theme="1"/>
        <rFont val="Arial Unicode MS"/>
        <family val="3"/>
        <charset val="129"/>
      </rPr>
      <t xml:space="preserve">2.5643
</t>
    </r>
    <r>
      <rPr>
        <sz val="10"/>
        <color theme="1"/>
        <rFont val="Arial Unicode MS"/>
        <family val="3"/>
        <charset val="129"/>
      </rPr>
      <t>(268.27≤Q≤5,301.25)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</si>
  <si>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=0.006Q</t>
    </r>
    <r>
      <rPr>
        <vertAlign val="superscript"/>
        <sz val="10"/>
        <color theme="1"/>
        <rFont val="Arial Unicode MS"/>
        <family val="3"/>
        <charset val="129"/>
      </rPr>
      <t xml:space="preserve">2.264
</t>
    </r>
    <r>
      <rPr>
        <sz val="10"/>
        <color theme="1"/>
        <rFont val="Arial Unicode MS"/>
        <family val="3"/>
        <charset val="129"/>
      </rPr>
      <t>(12.4 ≤ Q ≤ 808.7)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</si>
  <si>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=0.00008Q</t>
    </r>
    <r>
      <rPr>
        <vertAlign val="superscript"/>
        <sz val="10"/>
        <color theme="1"/>
        <rFont val="Arial Unicode MS"/>
        <family val="3"/>
        <charset val="129"/>
      </rPr>
      <t xml:space="preserve">2.7390
</t>
    </r>
    <r>
      <rPr>
        <sz val="10"/>
        <color theme="1"/>
        <rFont val="Arial Unicode MS"/>
        <family val="3"/>
        <charset val="129"/>
      </rPr>
      <t>(344.91 ≤ Q ≤ 3,442.88)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</si>
  <si>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=0.0112Q</t>
    </r>
    <r>
      <rPr>
        <vertAlign val="superscript"/>
        <sz val="10"/>
        <color theme="1"/>
        <rFont val="Arial Unicode MS"/>
        <family val="3"/>
        <charset val="129"/>
      </rPr>
      <t xml:space="preserve">2.2037
</t>
    </r>
    <r>
      <rPr>
        <sz val="10"/>
        <color theme="1"/>
        <rFont val="Arial Unicode MS"/>
        <family val="3"/>
        <charset val="129"/>
      </rPr>
      <t>(97.97≤Q≤1,828.39)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</si>
  <si>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=2.4473Q</t>
    </r>
    <r>
      <rPr>
        <vertAlign val="superscript"/>
        <sz val="10"/>
        <color theme="1"/>
        <rFont val="Arial Unicode MS"/>
        <family val="3"/>
        <charset val="129"/>
      </rPr>
      <t xml:space="preserve">1.5746
</t>
    </r>
    <r>
      <rPr>
        <sz val="10"/>
        <color theme="1"/>
        <rFont val="Arial Unicode MS"/>
        <family val="3"/>
        <charset val="129"/>
      </rPr>
      <t>(3.92≤Q≤234.34)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</si>
  <si>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=1.9603Q</t>
    </r>
    <r>
      <rPr>
        <vertAlign val="superscript"/>
        <sz val="10"/>
        <color theme="1"/>
        <rFont val="Arial Unicode MS"/>
        <family val="3"/>
        <charset val="129"/>
      </rPr>
      <t xml:space="preserve">1.6189
</t>
    </r>
    <r>
      <rPr>
        <sz val="10"/>
        <color theme="1"/>
        <rFont val="Arial Unicode MS"/>
        <family val="3"/>
        <charset val="129"/>
      </rPr>
      <t>(0.68≤Q≤15.43)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</si>
  <si>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=4.7315Q</t>
    </r>
    <r>
      <rPr>
        <vertAlign val="superscript"/>
        <sz val="10"/>
        <color theme="1"/>
        <rFont val="Arial Unicode MS"/>
        <family val="3"/>
        <charset val="129"/>
      </rPr>
      <t xml:space="preserve">1.4519
</t>
    </r>
    <r>
      <rPr>
        <sz val="10"/>
        <color theme="1"/>
        <rFont val="Arial Unicode MS"/>
        <family val="3"/>
        <charset val="129"/>
      </rPr>
      <t>(26.00≤Q≤1,325.24)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</si>
  <si>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=0.0799Q</t>
    </r>
    <r>
      <rPr>
        <vertAlign val="superscript"/>
        <sz val="10"/>
        <color theme="1"/>
        <rFont val="Arial Unicode MS"/>
        <family val="3"/>
        <charset val="129"/>
      </rPr>
      <t xml:space="preserve">1.6949
</t>
    </r>
    <r>
      <rPr>
        <sz val="10"/>
        <color theme="1"/>
        <rFont val="Arial Unicode MS"/>
        <family val="3"/>
        <charset val="129"/>
      </rPr>
      <t>(129.90 ≤ Q ≤ 5828.4)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</si>
  <si>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=0.0056Q</t>
    </r>
    <r>
      <rPr>
        <vertAlign val="superscript"/>
        <sz val="10"/>
        <color theme="1"/>
        <rFont val="Arial Unicode MS"/>
        <family val="3"/>
        <charset val="129"/>
      </rPr>
      <t xml:space="preserve">2.0793
</t>
    </r>
    <r>
      <rPr>
        <sz val="10"/>
        <color theme="1"/>
        <rFont val="Arial Unicode MS"/>
        <family val="3"/>
        <charset val="129"/>
      </rPr>
      <t>(89.2≤Q≤3824.31)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</si>
  <si>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=0.0050Q</t>
    </r>
    <r>
      <rPr>
        <vertAlign val="superscript"/>
        <sz val="10"/>
        <color theme="1"/>
        <rFont val="Arial Unicode MS"/>
        <family val="3"/>
        <charset val="129"/>
      </rPr>
      <t xml:space="preserve">1.9962
</t>
    </r>
    <r>
      <rPr>
        <sz val="10"/>
        <color theme="1"/>
        <rFont val="Arial Unicode MS"/>
        <family val="3"/>
        <charset val="129"/>
      </rPr>
      <t>(96.48 ≤ Q ≤ 7341.22)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</si>
  <si>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=0.0007Q</t>
    </r>
    <r>
      <rPr>
        <vertAlign val="superscript"/>
        <sz val="10"/>
        <color theme="1"/>
        <rFont val="Arial Unicode MS"/>
        <family val="3"/>
        <charset val="129"/>
      </rPr>
      <t xml:space="preserve">2.4257
</t>
    </r>
    <r>
      <rPr>
        <sz val="10"/>
        <color theme="1"/>
        <rFont val="Arial Unicode MS"/>
        <family val="3"/>
        <charset val="129"/>
      </rPr>
      <t>(902.98 ≤ Q ≤ 4,381.27)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</si>
  <si>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=0.00004Q</t>
    </r>
    <r>
      <rPr>
        <vertAlign val="superscript"/>
        <sz val="10"/>
        <color theme="1"/>
        <rFont val="Arial Unicode MS"/>
        <family val="3"/>
        <charset val="129"/>
      </rPr>
      <t xml:space="preserve">2.7277
</t>
    </r>
    <r>
      <rPr>
        <sz val="10"/>
        <color theme="1"/>
        <rFont val="Arial Unicode MS"/>
        <family val="3"/>
        <charset val="129"/>
      </rPr>
      <t>(268.27≤Q≤5,301.25)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</si>
  <si>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=0.0001Q</t>
    </r>
    <r>
      <rPr>
        <vertAlign val="superscript"/>
        <sz val="10"/>
        <color theme="1"/>
        <rFont val="Arial Unicode MS"/>
        <family val="3"/>
        <charset val="129"/>
      </rPr>
      <t xml:space="preserve">2.8571
</t>
    </r>
    <r>
      <rPr>
        <sz val="10"/>
        <color theme="1"/>
        <rFont val="Arial Unicode MS"/>
        <family val="3"/>
        <charset val="129"/>
      </rPr>
      <t>(344.91 ≤ Q ≤ 3,442.88)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</si>
  <si>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=0.1939Q</t>
    </r>
    <r>
      <rPr>
        <vertAlign val="superscript"/>
        <sz val="10"/>
        <color theme="1"/>
        <rFont val="Arial Unicode MS"/>
        <family val="3"/>
        <charset val="129"/>
      </rPr>
      <t xml:space="preserve">1.9454
</t>
    </r>
    <r>
      <rPr>
        <sz val="10"/>
        <color theme="1"/>
        <rFont val="Arial Unicode MS"/>
        <family val="3"/>
        <charset val="129"/>
      </rPr>
      <t>(97.97≤Q≤1,828.39)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</si>
  <si>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=4.1216Q</t>
    </r>
    <r>
      <rPr>
        <vertAlign val="superscript"/>
        <sz val="10"/>
        <color theme="1"/>
        <rFont val="Arial Unicode MS"/>
        <family val="3"/>
        <charset val="129"/>
      </rPr>
      <t xml:space="preserve">1.4985
</t>
    </r>
    <r>
      <rPr>
        <sz val="10"/>
        <color theme="1"/>
        <rFont val="Arial Unicode MS"/>
        <family val="3"/>
        <charset val="129"/>
      </rPr>
      <t>(3.92≤Q≤234.34)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</si>
  <si>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=2.0549Q</t>
    </r>
    <r>
      <rPr>
        <vertAlign val="superscript"/>
        <sz val="10"/>
        <color theme="1"/>
        <rFont val="Arial Unicode MS"/>
        <family val="3"/>
        <charset val="129"/>
      </rPr>
      <t xml:space="preserve">1.6178
</t>
    </r>
    <r>
      <rPr>
        <sz val="10"/>
        <color theme="1"/>
        <rFont val="Arial Unicode MS"/>
        <family val="3"/>
        <charset val="129"/>
      </rPr>
      <t>(0.68≤Q≤234.34)</t>
    </r>
    <phoneticPr fontId="1" type="noConversion"/>
  </si>
  <si>
    <t>Median grain size of bed material, D50(mm)</t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</si>
  <si>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=0.044Q</t>
    </r>
    <r>
      <rPr>
        <vertAlign val="superscript"/>
        <sz val="10"/>
        <color theme="1"/>
        <rFont val="Arial Unicode MS"/>
        <family val="3"/>
        <charset val="129"/>
      </rPr>
      <t>2.342</t>
    </r>
    <r>
      <rPr>
        <sz val="10"/>
        <color theme="1"/>
        <rFont val="Arial Unicode MS"/>
        <family val="3"/>
        <charset val="129"/>
      </rPr>
      <t xml:space="preserve"> 
(14.5 ≤ Q ≤ 208.2)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</si>
  <si>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=0.0414Q</t>
    </r>
    <r>
      <rPr>
        <vertAlign val="superscript"/>
        <sz val="10"/>
        <color theme="1"/>
        <rFont val="Arial Unicode MS"/>
        <family val="3"/>
        <charset val="129"/>
      </rPr>
      <t>2.2287</t>
    </r>
    <r>
      <rPr>
        <sz val="10"/>
        <color theme="1"/>
        <rFont val="Arial Unicode MS"/>
        <family val="3"/>
        <charset val="129"/>
      </rPr>
      <t xml:space="preserve"> 
(139.79 ≤ Q ≤ 621.09)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</si>
  <si>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=0.2610Q</t>
    </r>
    <r>
      <rPr>
        <vertAlign val="superscript"/>
        <sz val="10"/>
        <color theme="1"/>
        <rFont val="Arial Unicode MS"/>
        <family val="3"/>
        <charset val="129"/>
      </rPr>
      <t>1.7748</t>
    </r>
    <r>
      <rPr>
        <sz val="10"/>
        <color theme="1"/>
        <rFont val="Arial Unicode MS"/>
        <family val="3"/>
        <charset val="129"/>
      </rPr>
      <t xml:space="preserve"> 
(177.42≤Q≤793.19)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</si>
  <si>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=0.0577Q</t>
    </r>
    <r>
      <rPr>
        <vertAlign val="superscript"/>
        <sz val="10"/>
        <color theme="1"/>
        <rFont val="Arial Unicode MS"/>
        <family val="3"/>
        <charset val="129"/>
      </rPr>
      <t>1.6624</t>
    </r>
    <r>
      <rPr>
        <sz val="10"/>
        <color theme="1"/>
        <rFont val="Arial Unicode MS"/>
        <family val="3"/>
        <charset val="129"/>
      </rPr>
      <t xml:space="preserve"> 
(259.02≤Q≤1,189.02)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</si>
  <si>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=0.6949Q</t>
    </r>
    <r>
      <rPr>
        <vertAlign val="superscript"/>
        <sz val="10"/>
        <color theme="1"/>
        <rFont val="Arial Unicode MS"/>
        <family val="3"/>
        <charset val="129"/>
      </rPr>
      <t>1.4591</t>
    </r>
    <r>
      <rPr>
        <sz val="10"/>
        <color theme="1"/>
        <rFont val="Arial Unicode MS"/>
        <family val="3"/>
        <charset val="129"/>
      </rPr>
      <t xml:space="preserve"> 
(5.66≤Q≤815.55)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</si>
  <si>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=0.6225Q</t>
    </r>
    <r>
      <rPr>
        <vertAlign val="superscript"/>
        <sz val="10"/>
        <color theme="1"/>
        <rFont val="Arial Unicode MS"/>
        <family val="3"/>
        <charset val="129"/>
      </rPr>
      <t>1.8104</t>
    </r>
    <r>
      <rPr>
        <sz val="10"/>
        <color theme="1"/>
        <rFont val="Arial Unicode MS"/>
        <family val="3"/>
        <charset val="129"/>
      </rPr>
      <t xml:space="preserve"> 
(139.79 ≤ Q ≤ 621.09)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</si>
  <si>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=0.4696Q</t>
    </r>
    <r>
      <rPr>
        <vertAlign val="superscript"/>
        <sz val="10"/>
        <color theme="1"/>
        <rFont val="Arial Unicode MS"/>
        <family val="3"/>
        <charset val="129"/>
      </rPr>
      <t>1.9454</t>
    </r>
    <r>
      <rPr>
        <sz val="10"/>
        <color theme="1"/>
        <rFont val="Arial Unicode MS"/>
        <family val="3"/>
        <charset val="129"/>
      </rPr>
      <t xml:space="preserve"> 
(177.42≤Q≤793.19)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</si>
  <si>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=0.0563Q</t>
    </r>
    <r>
      <rPr>
        <vertAlign val="superscript"/>
        <sz val="10"/>
        <color theme="1"/>
        <rFont val="Arial Unicode MS"/>
        <family val="3"/>
        <charset val="129"/>
      </rPr>
      <t xml:space="preserve">1.6883 
</t>
    </r>
    <r>
      <rPr>
        <sz val="10"/>
        <color theme="1"/>
        <rFont val="Arial Unicode MS"/>
        <family val="3"/>
        <charset val="129"/>
      </rPr>
      <t>(259.02≤Q≤1,189.02)</t>
    </r>
    <phoneticPr fontId="1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</si>
  <si>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=0.6949Q</t>
    </r>
    <r>
      <rPr>
        <vertAlign val="superscript"/>
        <sz val="10"/>
        <color theme="1"/>
        <rFont val="Arial Unicode MS"/>
        <family val="3"/>
        <charset val="129"/>
      </rPr>
      <t xml:space="preserve">1.4591 
</t>
    </r>
    <r>
      <rPr>
        <sz val="10"/>
        <color theme="1"/>
        <rFont val="Arial Unicode MS"/>
        <family val="3"/>
        <charset val="129"/>
      </rPr>
      <t>(5.66≤Q≤815.55)</t>
    </r>
    <phoneticPr fontId="1" type="noConversion"/>
  </si>
  <si>
    <t>H5</t>
    <phoneticPr fontId="1" type="noConversion"/>
  </si>
  <si>
    <t>H6</t>
    <phoneticPr fontId="1" type="noConversion"/>
  </si>
  <si>
    <t>H7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</si>
</sst>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_-* #,##0_-;\-* #,##0_-;_-* &quot;-&quot;_-;_-@_-"/>
    <numFmt numFmtId="165" formatCode="0.00_ "/>
    <numFmt numFmtId="166" formatCode="0.00_);[Red]\(0.00\)"/>
    <numFmt numFmtId="167" formatCode="0.000000_ "/>
  </numFmts>
  <fonts count="27" x14ac:knownFonts="1">
    <font>
      <sz val="11"/>
      <color theme="1"/>
      <name val="Calibri"/>
      <family val="2"/>
      <charset val="129"/>
      <scheme val="minor"/>
    </font>
    <font>
      <sz val="8"/>
      <name val="Calibri"/>
      <family val="2"/>
      <charset val="129"/>
      <scheme val="minor"/>
    </font>
    <font>
      <sz val="10"/>
      <color theme="1"/>
      <name val="Arial Unicode MS"/>
      <family val="3"/>
      <charset val="129"/>
    </font>
    <font>
      <sz val="10"/>
      <color rgb="FF000000"/>
      <name val="Arial Unicode MS"/>
      <family val="3"/>
      <charset val="129"/>
    </font>
    <font>
      <vertAlign val="subscript"/>
      <sz val="10"/>
      <color theme="1"/>
      <name val="Arial Unicode MS"/>
      <family val="3"/>
      <charset val="129"/>
    </font>
    <font>
      <vertAlign val="superscript"/>
      <sz val="10"/>
      <color theme="1"/>
      <name val="Arial Unicode MS"/>
      <family val="3"/>
      <charset val="129"/>
    </font>
    <font>
      <sz val="11"/>
      <color theme="1"/>
      <name val="Calibri"/>
      <family val="2"/>
      <charset val="129"/>
      <scheme val="minor"/>
    </font>
    <font>
      <sz val="18"/>
      <color theme="3"/>
      <name val="Cambria"/>
      <family val="2"/>
      <charset val="129"/>
      <scheme val="major"/>
    </font>
    <font>
      <b/>
      <sz val="15"/>
      <color theme="3"/>
      <name val="Calibri"/>
      <family val="2"/>
      <charset val="129"/>
      <scheme val="minor"/>
    </font>
    <font>
      <b/>
      <sz val="13"/>
      <color theme="3"/>
      <name val="Calibri"/>
      <family val="2"/>
      <charset val="129"/>
      <scheme val="minor"/>
    </font>
    <font>
      <b/>
      <sz val="11"/>
      <color theme="3"/>
      <name val="Calibri"/>
      <family val="2"/>
      <charset val="129"/>
      <scheme val="minor"/>
    </font>
    <font>
      <sz val="11"/>
      <color rgb="FF006100"/>
      <name val="Calibri"/>
      <family val="2"/>
      <charset val="129"/>
      <scheme val="minor"/>
    </font>
    <font>
      <sz val="11"/>
      <color rgb="FF9C0006"/>
      <name val="Calibri"/>
      <family val="2"/>
      <charset val="129"/>
      <scheme val="minor"/>
    </font>
    <font>
      <sz val="11"/>
      <color rgb="FF9C6500"/>
      <name val="Calibri"/>
      <family val="2"/>
      <charset val="129"/>
      <scheme val="minor"/>
    </font>
    <font>
      <sz val="11"/>
      <color rgb="FF3F3F76"/>
      <name val="Calibri"/>
      <family val="2"/>
      <charset val="129"/>
      <scheme val="minor"/>
    </font>
    <font>
      <b/>
      <sz val="11"/>
      <color rgb="FF3F3F3F"/>
      <name val="Calibri"/>
      <family val="2"/>
      <charset val="129"/>
      <scheme val="minor"/>
    </font>
    <font>
      <b/>
      <sz val="11"/>
      <color rgb="FFFA7D00"/>
      <name val="Calibri"/>
      <family val="2"/>
      <charset val="129"/>
      <scheme val="minor"/>
    </font>
    <font>
      <sz val="11"/>
      <color rgb="FFFA7D00"/>
      <name val="Calibri"/>
      <family val="2"/>
      <charset val="129"/>
      <scheme val="minor"/>
    </font>
    <font>
      <b/>
      <sz val="11"/>
      <color theme="0"/>
      <name val="Calibri"/>
      <family val="2"/>
      <charset val="129"/>
      <scheme val="minor"/>
    </font>
    <font>
      <sz val="11"/>
      <color rgb="FFFF0000"/>
      <name val="Calibri"/>
      <family val="2"/>
      <charset val="129"/>
      <scheme val="minor"/>
    </font>
    <font>
      <i/>
      <sz val="11"/>
      <color rgb="FF7F7F7F"/>
      <name val="Calibri"/>
      <family val="2"/>
      <charset val="129"/>
      <scheme val="minor"/>
    </font>
    <font>
      <b/>
      <sz val="11"/>
      <color theme="1"/>
      <name val="Calibri"/>
      <family val="2"/>
      <charset val="129"/>
      <scheme val="minor"/>
    </font>
    <font>
      <sz val="11"/>
      <color theme="0"/>
      <name val="Calibri"/>
      <family val="2"/>
      <charset val="129"/>
      <scheme val="minor"/>
    </font>
    <font>
      <sz val="10"/>
      <color theme="1"/>
      <name val="Calibri"/>
      <family val="2"/>
      <charset val="129"/>
      <scheme val="minor"/>
    </font>
    <font>
      <sz val="10"/>
      <name val="Calibri"/>
      <family val="2"/>
      <charset val="129"/>
      <scheme val="minor"/>
    </font>
    <font>
      <sz val="10"/>
      <name val="Arial Unicode MS"/>
      <family val="3"/>
      <charset val="129"/>
    </font>
    <font>
      <sz val="11"/>
      <name val="돋움"/>
      <family val="3"/>
      <charset val="129"/>
    </font>
  </fonts>
  <fills count="3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</borders>
  <cellStyleXfs count="43">
    <xf numFmtId="0" fontId="0" fillId="0" borderId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5" applyNumberFormat="0" applyFill="0" applyAlignment="0" applyProtection="0">
      <alignment vertical="center"/>
    </xf>
    <xf numFmtId="0" fontId="9" fillId="0" borderId="6" applyNumberFormat="0" applyFill="0" applyAlignment="0" applyProtection="0">
      <alignment vertical="center"/>
    </xf>
    <xf numFmtId="0" fontId="10" fillId="0" borderId="7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3" borderId="0" applyNumberFormat="0" applyBorder="0" applyAlignment="0" applyProtection="0">
      <alignment vertical="center"/>
    </xf>
    <xf numFmtId="0" fontId="12" fillId="4" borderId="0" applyNumberFormat="0" applyBorder="0" applyAlignment="0" applyProtection="0">
      <alignment vertical="center"/>
    </xf>
    <xf numFmtId="0" fontId="13" fillId="5" borderId="0" applyNumberFormat="0" applyBorder="0" applyAlignment="0" applyProtection="0">
      <alignment vertical="center"/>
    </xf>
    <xf numFmtId="0" fontId="14" fillId="6" borderId="8" applyNumberFormat="0" applyAlignment="0" applyProtection="0">
      <alignment vertical="center"/>
    </xf>
    <xf numFmtId="0" fontId="15" fillId="7" borderId="9" applyNumberFormat="0" applyAlignment="0" applyProtection="0">
      <alignment vertical="center"/>
    </xf>
    <xf numFmtId="0" fontId="16" fillId="7" borderId="8" applyNumberFormat="0" applyAlignment="0" applyProtection="0">
      <alignment vertical="center"/>
    </xf>
    <xf numFmtId="0" fontId="17" fillId="0" borderId="10" applyNumberFormat="0" applyFill="0" applyAlignment="0" applyProtection="0">
      <alignment vertical="center"/>
    </xf>
    <xf numFmtId="0" fontId="18" fillId="8" borderId="11" applyNumberFormat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6" fillId="9" borderId="12" applyNumberFormat="0" applyFont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13" applyNumberFormat="0" applyFill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6" fillId="31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164" fontId="26" fillId="0" borderId="0" applyFont="0" applyFill="0" applyBorder="0" applyAlignment="0" applyProtection="0">
      <alignment vertical="center"/>
    </xf>
  </cellStyleXfs>
  <cellXfs count="63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1" xfId="0" applyFont="1" applyBorder="1">
      <alignment vertical="center"/>
    </xf>
    <xf numFmtId="0" fontId="2" fillId="0" borderId="0" xfId="0" applyFont="1" applyAlignment="1">
      <alignment vertical="center" wrapText="1"/>
    </xf>
    <xf numFmtId="0" fontId="2" fillId="0" borderId="1" xfId="0" applyFont="1" applyBorder="1" applyAlignment="1">
      <alignment horizontal="center" vertical="center" wrapText="1"/>
    </xf>
    <xf numFmtId="165" fontId="3" fillId="0" borderId="1" xfId="0" applyNumberFormat="1" applyFont="1" applyBorder="1" applyAlignment="1">
      <alignment horizontal="center" vertical="center"/>
    </xf>
    <xf numFmtId="165" fontId="2" fillId="0" borderId="1" xfId="0" applyNumberFormat="1" applyFont="1" applyBorder="1" applyAlignment="1">
      <alignment horizontal="center" vertical="center"/>
    </xf>
    <xf numFmtId="165" fontId="2" fillId="0" borderId="1" xfId="0" applyNumberFormat="1" applyFont="1" applyBorder="1">
      <alignment vertical="center"/>
    </xf>
    <xf numFmtId="165" fontId="2" fillId="0" borderId="0" xfId="0" applyNumberFormat="1" applyFont="1" applyAlignment="1">
      <alignment horizontal="center" vertical="center"/>
    </xf>
    <xf numFmtId="165" fontId="2" fillId="0" borderId="0" xfId="0" applyNumberFormat="1" applyFont="1">
      <alignment vertical="center"/>
    </xf>
    <xf numFmtId="165" fontId="3" fillId="0" borderId="1" xfId="0" applyNumberFormat="1" applyFont="1" applyBorder="1" applyAlignment="1">
      <alignment horizontal="center" vertical="center" wrapText="1"/>
    </xf>
    <xf numFmtId="165" fontId="2" fillId="2" borderId="1" xfId="0" applyNumberFormat="1" applyFont="1" applyFill="1" applyBorder="1" applyAlignment="1">
      <alignment horizontal="center" vertical="center"/>
    </xf>
    <xf numFmtId="165" fontId="3" fillId="2" borderId="1" xfId="0" applyNumberFormat="1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165" fontId="2" fillId="0" borderId="1" xfId="0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166" fontId="2" fillId="0" borderId="1" xfId="0" applyNumberFormat="1" applyFont="1" applyBorder="1" applyAlignment="1">
      <alignment horizontal="center" vertical="center"/>
    </xf>
    <xf numFmtId="166" fontId="3" fillId="0" borderId="1" xfId="0" applyNumberFormat="1" applyFont="1" applyBorder="1" applyAlignment="1">
      <alignment horizontal="center" vertical="center" wrapText="1"/>
    </xf>
    <xf numFmtId="166" fontId="23" fillId="0" borderId="1" xfId="0" applyNumberFormat="1" applyFont="1" applyBorder="1" applyAlignment="1">
      <alignment horizontal="center" vertical="center"/>
    </xf>
    <xf numFmtId="166" fontId="23" fillId="0" borderId="1" xfId="0" applyNumberFormat="1" applyFont="1" applyFill="1" applyBorder="1" applyAlignment="1">
      <alignment horizontal="center" vertical="center"/>
    </xf>
    <xf numFmtId="165" fontId="23" fillId="0" borderId="1" xfId="0" applyNumberFormat="1" applyFont="1" applyFill="1" applyBorder="1" applyAlignment="1">
      <alignment horizontal="center" vertical="center"/>
    </xf>
    <xf numFmtId="0" fontId="24" fillId="0" borderId="1" xfId="0" applyNumberFormat="1" applyFont="1" applyBorder="1" applyAlignment="1">
      <alignment horizontal="center" vertical="center"/>
    </xf>
    <xf numFmtId="165" fontId="25" fillId="2" borderId="1" xfId="0" applyNumberFormat="1" applyFont="1" applyFill="1" applyBorder="1" applyAlignment="1">
      <alignment horizontal="center" vertical="center"/>
    </xf>
    <xf numFmtId="0" fontId="24" fillId="0" borderId="1" xfId="0" applyNumberFormat="1" applyFont="1" applyFill="1" applyBorder="1" applyAlignment="1">
      <alignment horizontal="center" vertical="center"/>
    </xf>
    <xf numFmtId="167" fontId="24" fillId="0" borderId="1" xfId="0" applyNumberFormat="1" applyFont="1" applyBorder="1" applyAlignment="1">
      <alignment horizontal="center" vertical="center"/>
    </xf>
    <xf numFmtId="167" fontId="24" fillId="0" borderId="1" xfId="0" applyNumberFormat="1" applyFont="1" applyFill="1" applyBorder="1" applyAlignment="1">
      <alignment horizontal="center" vertical="center"/>
    </xf>
    <xf numFmtId="165" fontId="23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166" fontId="0" fillId="0" borderId="1" xfId="0" applyNumberFormat="1" applyBorder="1" applyAlignment="1">
      <alignment horizontal="center" vertical="center"/>
    </xf>
    <xf numFmtId="0" fontId="2" fillId="0" borderId="0" xfId="0" applyFont="1" applyFill="1">
      <alignment vertical="center"/>
    </xf>
    <xf numFmtId="165" fontId="2" fillId="0" borderId="1" xfId="0" applyNumberFormat="1" applyFont="1" applyFill="1" applyBorder="1" applyAlignment="1">
      <alignment horizontal="center" vertical="center"/>
    </xf>
    <xf numFmtId="166" fontId="2" fillId="0" borderId="1" xfId="0" applyNumberFormat="1" applyFont="1" applyFill="1" applyBorder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165" fontId="2" fillId="0" borderId="1" xfId="0" quotePrefix="1" applyNumberFormat="1" applyFont="1" applyBorder="1" applyAlignment="1">
      <alignment horizontal="center" vertical="center"/>
    </xf>
    <xf numFmtId="165" fontId="3" fillId="0" borderId="1" xfId="0" applyNumberFormat="1" applyFont="1" applyFill="1" applyBorder="1" applyAlignment="1">
      <alignment horizontal="center" vertical="center"/>
    </xf>
    <xf numFmtId="165" fontId="3" fillId="0" borderId="1" xfId="0" applyNumberFormat="1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165" fontId="2" fillId="0" borderId="0" xfId="0" applyNumberFormat="1" applyFont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17" xfId="0" applyFont="1" applyBorder="1" applyAlignment="1">
      <alignment horizontal="center" vertical="center" wrapText="1"/>
    </xf>
    <xf numFmtId="0" fontId="2" fillId="0" borderId="20" xfId="0" applyFont="1" applyBorder="1" applyAlignment="1">
      <alignment horizontal="center" vertical="center" wrapText="1"/>
    </xf>
    <xf numFmtId="0" fontId="2" fillId="0" borderId="18" xfId="0" applyFont="1" applyBorder="1" applyAlignment="1">
      <alignment horizontal="center" vertical="center" wrapText="1"/>
    </xf>
    <xf numFmtId="0" fontId="2" fillId="0" borderId="21" xfId="0" applyFont="1" applyBorder="1" applyAlignment="1">
      <alignment horizontal="center" vertical="center" wrapText="1"/>
    </xf>
    <xf numFmtId="0" fontId="2" fillId="0" borderId="19" xfId="0" applyFont="1" applyBorder="1" applyAlignment="1">
      <alignment horizontal="center" vertical="center" wrapText="1"/>
    </xf>
    <xf numFmtId="0" fontId="2" fillId="0" borderId="22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2" fillId="0" borderId="23" xfId="0" applyFont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 wrapText="1"/>
    </xf>
    <xf numFmtId="0" fontId="2" fillId="0" borderId="24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2" fillId="0" borderId="14" xfId="0" applyFont="1" applyFill="1" applyBorder="1" applyAlignment="1">
      <alignment horizontal="center" vertical="center" wrapText="1"/>
    </xf>
    <xf numFmtId="0" fontId="2" fillId="0" borderId="15" xfId="0" applyFont="1" applyFill="1" applyBorder="1" applyAlignment="1">
      <alignment horizontal="center" vertical="center" wrapText="1"/>
    </xf>
    <xf numFmtId="0" fontId="2" fillId="0" borderId="16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  <cellStyle name="쉼표 [0] 10" xfId="4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5" Type="http://schemas.openxmlformats.org/officeDocument/2006/relationships/image" Target="../media/image5.emf"/><Relationship Id="rId6" Type="http://schemas.openxmlformats.org/officeDocument/2006/relationships/image" Target="../media/image6.emf"/><Relationship Id="rId7" Type="http://schemas.openxmlformats.org/officeDocument/2006/relationships/image" Target="../media/image7.emf"/><Relationship Id="rId8" Type="http://schemas.openxmlformats.org/officeDocument/2006/relationships/image" Target="../media/image8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emf"/><Relationship Id="rId4" Type="http://schemas.openxmlformats.org/officeDocument/2006/relationships/image" Target="../media/image12.emf"/><Relationship Id="rId5" Type="http://schemas.openxmlformats.org/officeDocument/2006/relationships/image" Target="../media/image13.emf"/><Relationship Id="rId6" Type="http://schemas.openxmlformats.org/officeDocument/2006/relationships/image" Target="../media/image14.emf"/><Relationship Id="rId1" Type="http://schemas.openxmlformats.org/officeDocument/2006/relationships/image" Target="../media/image9.emf"/><Relationship Id="rId2" Type="http://schemas.openxmlformats.org/officeDocument/2006/relationships/image" Target="../media/image1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705218</xdr:colOff>
      <xdr:row>5</xdr:row>
      <xdr:rowOff>138545</xdr:rowOff>
    </xdr:from>
    <xdr:to>
      <xdr:col>3</xdr:col>
      <xdr:colOff>1740590</xdr:colOff>
      <xdr:row>7</xdr:row>
      <xdr:rowOff>76171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7696" y="1091045"/>
          <a:ext cx="1797372" cy="2538365"/>
        </a:xfrm>
        <a:prstGeom prst="rect">
          <a:avLst/>
        </a:prstGeom>
      </xdr:spPr>
    </xdr:pic>
    <xdr:clientData/>
  </xdr:twoCellAnchor>
  <xdr:twoCellAnchor editAs="oneCell">
    <xdr:from>
      <xdr:col>3</xdr:col>
      <xdr:colOff>1850636</xdr:colOff>
      <xdr:row>5</xdr:row>
      <xdr:rowOff>119692</xdr:rowOff>
    </xdr:from>
    <xdr:to>
      <xdr:col>4</xdr:col>
      <xdr:colOff>1786767</xdr:colOff>
      <xdr:row>7</xdr:row>
      <xdr:rowOff>74840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5114" y="1072192"/>
          <a:ext cx="1816283" cy="2555887"/>
        </a:xfrm>
        <a:prstGeom prst="rect">
          <a:avLst/>
        </a:prstGeom>
      </xdr:spPr>
    </xdr:pic>
    <xdr:clientData/>
  </xdr:twoCellAnchor>
  <xdr:twoCellAnchor editAs="oneCell">
    <xdr:from>
      <xdr:col>4</xdr:col>
      <xdr:colOff>1878657</xdr:colOff>
      <xdr:row>5</xdr:row>
      <xdr:rowOff>119288</xdr:rowOff>
    </xdr:from>
    <xdr:to>
      <xdr:col>5</xdr:col>
      <xdr:colOff>1805688</xdr:colOff>
      <xdr:row>7</xdr:row>
      <xdr:rowOff>69043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93287" y="1071788"/>
          <a:ext cx="1807184" cy="2550494"/>
        </a:xfrm>
        <a:prstGeom prst="rect">
          <a:avLst/>
        </a:prstGeom>
      </xdr:spPr>
    </xdr:pic>
    <xdr:clientData/>
  </xdr:twoCellAnchor>
  <xdr:twoCellAnchor editAs="oneCell">
    <xdr:from>
      <xdr:col>5</xdr:col>
      <xdr:colOff>1867260</xdr:colOff>
      <xdr:row>5</xdr:row>
      <xdr:rowOff>112933</xdr:rowOff>
    </xdr:from>
    <xdr:to>
      <xdr:col>6</xdr:col>
      <xdr:colOff>1804956</xdr:colOff>
      <xdr:row>7</xdr:row>
      <xdr:rowOff>70283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2043" y="1065433"/>
          <a:ext cx="1817848" cy="2558089"/>
        </a:xfrm>
        <a:prstGeom prst="rect">
          <a:avLst/>
        </a:prstGeom>
      </xdr:spPr>
    </xdr:pic>
    <xdr:clientData/>
  </xdr:twoCellAnchor>
  <xdr:twoCellAnchor editAs="oneCell">
    <xdr:from>
      <xdr:col>3</xdr:col>
      <xdr:colOff>226419</xdr:colOff>
      <xdr:row>28</xdr:row>
      <xdr:rowOff>3941</xdr:rowOff>
    </xdr:from>
    <xdr:to>
      <xdr:col>3</xdr:col>
      <xdr:colOff>1854328</xdr:colOff>
      <xdr:row>29</xdr:row>
      <xdr:rowOff>64216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0897" y="7565963"/>
          <a:ext cx="1627909" cy="2304862"/>
        </a:xfrm>
        <a:prstGeom prst="rect">
          <a:avLst/>
        </a:prstGeom>
      </xdr:spPr>
    </xdr:pic>
    <xdr:clientData/>
  </xdr:twoCellAnchor>
  <xdr:twoCellAnchor editAs="oneCell">
    <xdr:from>
      <xdr:col>4</xdr:col>
      <xdr:colOff>107065</xdr:colOff>
      <xdr:row>28</xdr:row>
      <xdr:rowOff>17968</xdr:rowOff>
    </xdr:from>
    <xdr:to>
      <xdr:col>4</xdr:col>
      <xdr:colOff>1702828</xdr:colOff>
      <xdr:row>29</xdr:row>
      <xdr:rowOff>35463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1695" y="7579990"/>
          <a:ext cx="1595763" cy="2262082"/>
        </a:xfrm>
        <a:prstGeom prst="rect">
          <a:avLst/>
        </a:prstGeom>
      </xdr:spPr>
    </xdr:pic>
    <xdr:clientData/>
  </xdr:twoCellAnchor>
  <xdr:twoCellAnchor editAs="oneCell">
    <xdr:from>
      <xdr:col>5</xdr:col>
      <xdr:colOff>200474</xdr:colOff>
      <xdr:row>28</xdr:row>
      <xdr:rowOff>7128</xdr:rowOff>
    </xdr:from>
    <xdr:to>
      <xdr:col>5</xdr:col>
      <xdr:colOff>1820101</xdr:colOff>
      <xdr:row>29</xdr:row>
      <xdr:rowOff>35463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5257" y="7569150"/>
          <a:ext cx="1619627" cy="2272922"/>
        </a:xfrm>
        <a:prstGeom prst="rect">
          <a:avLst/>
        </a:prstGeom>
      </xdr:spPr>
    </xdr:pic>
    <xdr:clientData/>
  </xdr:twoCellAnchor>
  <xdr:twoCellAnchor editAs="oneCell">
    <xdr:from>
      <xdr:col>6</xdr:col>
      <xdr:colOff>165346</xdr:colOff>
      <xdr:row>27</xdr:row>
      <xdr:rowOff>168375</xdr:rowOff>
    </xdr:from>
    <xdr:to>
      <xdr:col>6</xdr:col>
      <xdr:colOff>1783196</xdr:colOff>
      <xdr:row>29</xdr:row>
      <xdr:rowOff>42621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0281" y="7539897"/>
          <a:ext cx="1617850" cy="23093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17582</xdr:colOff>
      <xdr:row>6</xdr:row>
      <xdr:rowOff>15805</xdr:rowOff>
    </xdr:from>
    <xdr:to>
      <xdr:col>3</xdr:col>
      <xdr:colOff>1736271</xdr:colOff>
      <xdr:row>7</xdr:row>
      <xdr:rowOff>1038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13182" y="1158805"/>
          <a:ext cx="1718689" cy="2423633"/>
        </a:xfrm>
        <a:prstGeom prst="rect">
          <a:avLst/>
        </a:prstGeom>
      </xdr:spPr>
    </xdr:pic>
    <xdr:clientData/>
  </xdr:twoCellAnchor>
  <xdr:twoCellAnchor editAs="oneCell">
    <xdr:from>
      <xdr:col>4</xdr:col>
      <xdr:colOff>28680</xdr:colOff>
      <xdr:row>5</xdr:row>
      <xdr:rowOff>177748</xdr:rowOff>
    </xdr:from>
    <xdr:to>
      <xdr:col>4</xdr:col>
      <xdr:colOff>1730188</xdr:colOff>
      <xdr:row>6</xdr:row>
      <xdr:rowOff>2401103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5930" y="1130248"/>
          <a:ext cx="1701508" cy="2413855"/>
        </a:xfrm>
        <a:prstGeom prst="rect">
          <a:avLst/>
        </a:prstGeom>
      </xdr:spPr>
    </xdr:pic>
    <xdr:clientData/>
  </xdr:twoCellAnchor>
  <xdr:twoCellAnchor editAs="oneCell">
    <xdr:from>
      <xdr:col>5</xdr:col>
      <xdr:colOff>32658</xdr:colOff>
      <xdr:row>5</xdr:row>
      <xdr:rowOff>184377</xdr:rowOff>
    </xdr:from>
    <xdr:to>
      <xdr:col>5</xdr:col>
      <xdr:colOff>1765140</xdr:colOff>
      <xdr:row>7</xdr:row>
      <xdr:rowOff>4082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1558" y="1136877"/>
          <a:ext cx="1732482" cy="2448605"/>
        </a:xfrm>
        <a:prstGeom prst="rect">
          <a:avLst/>
        </a:prstGeom>
      </xdr:spPr>
    </xdr:pic>
    <xdr:clientData/>
  </xdr:twoCellAnchor>
  <xdr:twoCellAnchor editAs="oneCell">
    <xdr:from>
      <xdr:col>3</xdr:col>
      <xdr:colOff>84483</xdr:colOff>
      <xdr:row>28</xdr:row>
      <xdr:rowOff>1</xdr:rowOff>
    </xdr:from>
    <xdr:to>
      <xdr:col>3</xdr:col>
      <xdr:colOff>1724438</xdr:colOff>
      <xdr:row>29</xdr:row>
      <xdr:rowOff>33239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0083" y="7810501"/>
          <a:ext cx="1639955" cy="2319238"/>
        </a:xfrm>
        <a:prstGeom prst="rect">
          <a:avLst/>
        </a:prstGeom>
      </xdr:spPr>
    </xdr:pic>
    <xdr:clientData/>
  </xdr:twoCellAnchor>
  <xdr:twoCellAnchor editAs="oneCell">
    <xdr:from>
      <xdr:col>4</xdr:col>
      <xdr:colOff>79476</xdr:colOff>
      <xdr:row>27</xdr:row>
      <xdr:rowOff>201043</xdr:rowOff>
    </xdr:from>
    <xdr:to>
      <xdr:col>4</xdr:col>
      <xdr:colOff>1706042</xdr:colOff>
      <xdr:row>29</xdr:row>
      <xdr:rowOff>8282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6726" y="7801993"/>
          <a:ext cx="1626566" cy="2302789"/>
        </a:xfrm>
        <a:prstGeom prst="rect">
          <a:avLst/>
        </a:prstGeom>
      </xdr:spPr>
    </xdr:pic>
    <xdr:clientData/>
  </xdr:twoCellAnchor>
  <xdr:twoCellAnchor editAs="oneCell">
    <xdr:from>
      <xdr:col>5</xdr:col>
      <xdr:colOff>50674</xdr:colOff>
      <xdr:row>27</xdr:row>
      <xdr:rowOff>184929</xdr:rowOff>
    </xdr:from>
    <xdr:to>
      <xdr:col>5</xdr:col>
      <xdr:colOff>1681695</xdr:colOff>
      <xdr:row>28</xdr:row>
      <xdr:rowOff>2266949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9574" y="7785879"/>
          <a:ext cx="1631021" cy="22915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Relationship Id="rId2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64"/>
  <sheetViews>
    <sheetView topLeftCell="C1" workbookViewId="0">
      <pane ySplit="1" topLeftCell="A7" activePane="bottomLeft" state="frozen"/>
      <selection pane="bottomLeft" activeCell="G16" sqref="G16"/>
    </sheetView>
  </sheetViews>
  <sheetFormatPr baseColWidth="10" defaultColWidth="8.83203125" defaultRowHeight="16" x14ac:dyDescent="0.2"/>
  <cols>
    <col min="1" max="1" width="12.1640625" style="13" customWidth="1"/>
    <col min="2" max="2" width="11" style="13" customWidth="1"/>
    <col min="3" max="3" width="10" style="13" customWidth="1"/>
    <col min="4" max="6" width="24.6640625" style="8" customWidth="1"/>
    <col min="7" max="7" width="24.6640625" style="1" customWidth="1"/>
    <col min="8" max="17" width="11" style="1" customWidth="1"/>
    <col min="18" max="16384" width="8.83203125" style="1"/>
  </cols>
  <sheetData>
    <row r="1" spans="1:7" x14ac:dyDescent="0.2">
      <c r="A1" s="49" t="s">
        <v>19</v>
      </c>
      <c r="B1" s="49"/>
      <c r="C1" s="49"/>
      <c r="D1" s="11" t="s">
        <v>1</v>
      </c>
      <c r="E1" s="11" t="s">
        <v>2</v>
      </c>
      <c r="F1" s="11" t="s">
        <v>3</v>
      </c>
      <c r="G1" s="11" t="s">
        <v>4</v>
      </c>
    </row>
    <row r="2" spans="1:7" ht="15" customHeight="1" x14ac:dyDescent="0.2">
      <c r="A2" s="41" t="s">
        <v>20</v>
      </c>
      <c r="B2" s="41"/>
      <c r="C2" s="41"/>
      <c r="D2" s="6" t="s">
        <v>28</v>
      </c>
      <c r="E2" s="6" t="s">
        <v>29</v>
      </c>
      <c r="F2" s="6" t="s">
        <v>30</v>
      </c>
      <c r="G2" s="15" t="s">
        <v>31</v>
      </c>
    </row>
    <row r="3" spans="1:7" x14ac:dyDescent="0.2">
      <c r="A3" s="41" t="s">
        <v>5</v>
      </c>
      <c r="B3" s="41"/>
      <c r="C3" s="41"/>
      <c r="D3" s="6" t="s">
        <v>28</v>
      </c>
      <c r="E3" s="6" t="s">
        <v>29</v>
      </c>
      <c r="F3" s="6" t="s">
        <v>30</v>
      </c>
      <c r="G3" s="15" t="s">
        <v>31</v>
      </c>
    </row>
    <row r="4" spans="1:7" ht="15" customHeight="1" x14ac:dyDescent="0.2">
      <c r="A4" s="41" t="s">
        <v>21</v>
      </c>
      <c r="B4" s="41"/>
      <c r="C4" s="41"/>
      <c r="D4" s="33" t="s">
        <v>54</v>
      </c>
      <c r="E4" s="6" t="s">
        <v>32</v>
      </c>
      <c r="F4" s="6" t="s">
        <v>33</v>
      </c>
      <c r="G4" s="15" t="s">
        <v>34</v>
      </c>
    </row>
    <row r="5" spans="1:7" ht="15" customHeight="1" x14ac:dyDescent="0.2">
      <c r="A5" s="41" t="s">
        <v>17</v>
      </c>
      <c r="B5" s="41"/>
      <c r="C5" s="41"/>
      <c r="D5" s="24">
        <v>127.647770299</v>
      </c>
      <c r="E5" s="25">
        <v>127.53544940099999</v>
      </c>
      <c r="F5" s="24">
        <v>127.80959002900001</v>
      </c>
      <c r="G5" s="24">
        <v>127.57293799999999</v>
      </c>
    </row>
    <row r="6" spans="1:7" ht="15" customHeight="1" x14ac:dyDescent="0.2">
      <c r="A6" s="41" t="s">
        <v>18</v>
      </c>
      <c r="B6" s="41"/>
      <c r="C6" s="41"/>
      <c r="D6" s="24">
        <v>37.296958389300002</v>
      </c>
      <c r="E6" s="25">
        <v>37.332694208500001</v>
      </c>
      <c r="F6" s="24">
        <v>37.304861842199998</v>
      </c>
      <c r="G6" s="24">
        <v>37.333854000000002</v>
      </c>
    </row>
    <row r="7" spans="1:7" ht="189.75" customHeight="1" x14ac:dyDescent="0.2">
      <c r="A7" s="48" t="s">
        <v>0</v>
      </c>
      <c r="B7" s="48"/>
      <c r="C7" s="48"/>
      <c r="D7" s="10"/>
      <c r="E7" s="10"/>
      <c r="F7" s="10"/>
      <c r="G7" s="2"/>
    </row>
    <row r="8" spans="1:7" ht="15.75" customHeight="1" x14ac:dyDescent="0.2">
      <c r="A8" s="48" t="s">
        <v>22</v>
      </c>
      <c r="B8" s="48"/>
      <c r="C8" s="48"/>
      <c r="D8" s="10">
        <f>1107404.5025/100</f>
        <v>11074.045024999999</v>
      </c>
      <c r="E8" s="18">
        <v>283.46132499999999</v>
      </c>
      <c r="F8" s="18">
        <v>1346.0089499999999</v>
      </c>
      <c r="G8" s="18">
        <v>173.429125</v>
      </c>
    </row>
    <row r="9" spans="1:7" ht="15" customHeight="1" x14ac:dyDescent="0.2">
      <c r="A9" s="41" t="s">
        <v>45</v>
      </c>
      <c r="B9" s="41"/>
      <c r="C9" s="41"/>
      <c r="D9" s="10">
        <v>44.415233999999998</v>
      </c>
      <c r="E9" s="18">
        <v>16.6046161652</v>
      </c>
      <c r="F9" s="18">
        <v>42.9597053528</v>
      </c>
      <c r="G9" s="18">
        <v>9.9980983734100004</v>
      </c>
    </row>
    <row r="10" spans="1:7" ht="15" customHeight="1" x14ac:dyDescent="0.2">
      <c r="A10" s="41" t="s">
        <v>23</v>
      </c>
      <c r="B10" s="41"/>
      <c r="C10" s="41"/>
      <c r="D10" s="10">
        <f>1028040/1000</f>
        <v>1028.04</v>
      </c>
      <c r="E10" s="18">
        <v>146.75</v>
      </c>
      <c r="F10" s="18">
        <v>279.02999999999997</v>
      </c>
      <c r="G10" s="18">
        <v>118.8</v>
      </c>
    </row>
    <row r="11" spans="1:7" ht="15" customHeight="1" x14ac:dyDescent="0.2">
      <c r="A11" s="41" t="s">
        <v>42</v>
      </c>
      <c r="B11" s="41"/>
      <c r="C11" s="41"/>
      <c r="D11" s="10">
        <v>339.71442928083314</v>
      </c>
      <c r="E11" s="17">
        <v>31.087396078789201</v>
      </c>
      <c r="F11" s="17">
        <v>81.884357824559999</v>
      </c>
      <c r="G11" s="16">
        <v>26.251285162140004</v>
      </c>
    </row>
    <row r="12" spans="1:7" ht="15" customHeight="1" x14ac:dyDescent="0.2">
      <c r="A12" s="41" t="s">
        <v>41</v>
      </c>
      <c r="B12" s="41"/>
      <c r="C12" s="41"/>
      <c r="D12" s="10">
        <f>D13-D11</f>
        <v>2462.5229472971414</v>
      </c>
      <c r="E12" s="17">
        <f>E13-E11</f>
        <v>69.826636951060138</v>
      </c>
      <c r="F12" s="17">
        <f>F13-F11</f>
        <v>270.37479025608388</v>
      </c>
      <c r="G12" s="16">
        <f>G13-G11</f>
        <v>31.322731418356927</v>
      </c>
    </row>
    <row r="13" spans="1:7" ht="15" customHeight="1" x14ac:dyDescent="0.2">
      <c r="A13" s="41" t="s">
        <v>40</v>
      </c>
      <c r="B13" s="41"/>
      <c r="C13" s="41"/>
      <c r="D13" s="10">
        <v>2802.2373765779744</v>
      </c>
      <c r="E13" s="17">
        <v>100.91403302984934</v>
      </c>
      <c r="F13" s="17">
        <v>352.25914808064391</v>
      </c>
      <c r="G13" s="16">
        <v>57.574016580496931</v>
      </c>
    </row>
    <row r="14" spans="1:7" ht="15" customHeight="1" x14ac:dyDescent="0.2">
      <c r="A14" s="41" t="s">
        <v>6</v>
      </c>
      <c r="B14" s="41"/>
      <c r="C14" s="41"/>
      <c r="D14" s="10">
        <f>D13*1000/D8</f>
        <v>253.04551049339574</v>
      </c>
      <c r="E14" s="10">
        <f>100.91*1000/283.46</f>
        <v>355.99379101107741</v>
      </c>
      <c r="F14" s="10">
        <f>352.26*1000/1346.01</f>
        <v>261.70682238616354</v>
      </c>
      <c r="G14" s="6">
        <f>57.57*1000/173.43</f>
        <v>331.94948970766302</v>
      </c>
    </row>
    <row r="15" spans="1:7" s="29" customFormat="1" ht="15" customHeight="1" x14ac:dyDescent="0.2">
      <c r="A15" s="50" t="s">
        <v>43</v>
      </c>
      <c r="B15" s="50"/>
      <c r="C15" s="50"/>
      <c r="D15" s="35">
        <v>475</v>
      </c>
      <c r="E15" s="35">
        <v>258</v>
      </c>
      <c r="F15" s="35">
        <v>491</v>
      </c>
      <c r="G15" s="30">
        <v>185</v>
      </c>
    </row>
    <row r="16" spans="1:7" s="29" customFormat="1" ht="15" customHeight="1" x14ac:dyDescent="0.2">
      <c r="A16" s="50" t="s">
        <v>50</v>
      </c>
      <c r="B16" s="50"/>
      <c r="C16" s="50"/>
      <c r="D16" s="20">
        <v>5.5E-2</v>
      </c>
      <c r="E16" s="20">
        <v>0.121</v>
      </c>
      <c r="F16" s="20">
        <v>0.108</v>
      </c>
      <c r="G16" s="20">
        <v>0.23400000000000001</v>
      </c>
    </row>
    <row r="17" spans="1:7" x14ac:dyDescent="0.2">
      <c r="A17" s="50" t="s">
        <v>7</v>
      </c>
      <c r="B17" s="50" t="s">
        <v>46</v>
      </c>
      <c r="C17" s="36" t="s">
        <v>51</v>
      </c>
      <c r="D17" s="6">
        <v>20.544212040622867</v>
      </c>
      <c r="E17" s="6">
        <v>15.979804374398915</v>
      </c>
      <c r="F17" s="6">
        <v>12.358105061752934</v>
      </c>
      <c r="G17" s="6">
        <v>12.615569422916959</v>
      </c>
    </row>
    <row r="18" spans="1:7" x14ac:dyDescent="0.2">
      <c r="A18" s="50"/>
      <c r="B18" s="50"/>
      <c r="C18" s="36" t="s">
        <v>52</v>
      </c>
      <c r="D18" s="6">
        <v>38.259110450206485</v>
      </c>
      <c r="E18" s="6">
        <v>38.344883184733703</v>
      </c>
      <c r="F18" s="6">
        <v>28.723243654081866</v>
      </c>
      <c r="G18" s="6">
        <v>27.090558566612032</v>
      </c>
    </row>
    <row r="19" spans="1:7" x14ac:dyDescent="0.2">
      <c r="A19" s="50"/>
      <c r="B19" s="50"/>
      <c r="C19" s="36" t="s">
        <v>53</v>
      </c>
      <c r="D19" s="6">
        <v>41.196677509170691</v>
      </c>
      <c r="E19" s="26">
        <v>45.675312440867359</v>
      </c>
      <c r="F19" s="6">
        <v>58.918651284165193</v>
      </c>
      <c r="G19" s="6">
        <v>60.293872010471013</v>
      </c>
    </row>
    <row r="20" spans="1:7" x14ac:dyDescent="0.2">
      <c r="A20" s="50"/>
      <c r="B20" s="50" t="s">
        <v>47</v>
      </c>
      <c r="C20" s="36" t="s">
        <v>51</v>
      </c>
      <c r="D20" s="6">
        <v>21.238540913751915</v>
      </c>
      <c r="E20" s="26">
        <v>16.773549614819906</v>
      </c>
      <c r="F20" s="6">
        <v>12.104230026523936</v>
      </c>
      <c r="G20" s="6">
        <v>12.924170819739448</v>
      </c>
    </row>
    <row r="21" spans="1:7" x14ac:dyDescent="0.2">
      <c r="A21" s="50"/>
      <c r="B21" s="50"/>
      <c r="C21" s="36" t="s">
        <v>52</v>
      </c>
      <c r="D21" s="6">
        <v>36.635260533393058</v>
      </c>
      <c r="E21" s="26">
        <v>37.599514465463393</v>
      </c>
      <c r="F21" s="6">
        <v>27.218602566773789</v>
      </c>
      <c r="G21" s="6">
        <v>25.835662755125458</v>
      </c>
    </row>
    <row r="22" spans="1:7" x14ac:dyDescent="0.2">
      <c r="A22" s="50"/>
      <c r="B22" s="50"/>
      <c r="C22" s="36" t="s">
        <v>53</v>
      </c>
      <c r="D22" s="6">
        <v>42.126198552855058</v>
      </c>
      <c r="E22" s="26">
        <v>45.626935919716672</v>
      </c>
      <c r="F22" s="6">
        <v>60.677167406702267</v>
      </c>
      <c r="G22" s="6">
        <v>61.240166425135122</v>
      </c>
    </row>
    <row r="23" spans="1:7" x14ac:dyDescent="0.2">
      <c r="A23" s="50"/>
      <c r="B23" s="50" t="s">
        <v>48</v>
      </c>
      <c r="C23" s="36" t="s">
        <v>51</v>
      </c>
      <c r="D23" s="6">
        <v>21.507290328834802</v>
      </c>
      <c r="E23" s="26">
        <v>18.555663552946559</v>
      </c>
      <c r="F23" s="6">
        <v>12.154739153801183</v>
      </c>
      <c r="G23" s="6">
        <v>13.961019054997902</v>
      </c>
    </row>
    <row r="24" spans="1:7" x14ac:dyDescent="0.2">
      <c r="A24" s="50"/>
      <c r="B24" s="50"/>
      <c r="C24" s="36" t="s">
        <v>52</v>
      </c>
      <c r="D24" s="6">
        <v>35.641106371317896</v>
      </c>
      <c r="E24" s="26">
        <v>37.780062457764998</v>
      </c>
      <c r="F24" s="6">
        <v>28.314681380338833</v>
      </c>
      <c r="G24" s="6">
        <v>26.904761303240935</v>
      </c>
    </row>
    <row r="25" spans="1:7" x14ac:dyDescent="0.2">
      <c r="A25" s="50"/>
      <c r="B25" s="50"/>
      <c r="C25" s="36" t="s">
        <v>53</v>
      </c>
      <c r="D25" s="6">
        <v>42.851603299847341</v>
      </c>
      <c r="E25" s="26">
        <v>43.664273989288425</v>
      </c>
      <c r="F25" s="6">
        <v>59.530579465859979</v>
      </c>
      <c r="G25" s="6">
        <v>59.134219641761185</v>
      </c>
    </row>
    <row r="26" spans="1:7" x14ac:dyDescent="0.2">
      <c r="A26" s="50"/>
      <c r="B26" s="50" t="s">
        <v>49</v>
      </c>
      <c r="C26" s="36" t="s">
        <v>51</v>
      </c>
      <c r="D26" s="26">
        <v>21.207171611854871</v>
      </c>
      <c r="E26" s="26">
        <v>17.327646141986367</v>
      </c>
      <c r="F26" s="6">
        <v>12.175208684480632</v>
      </c>
      <c r="G26" s="6">
        <v>13.277189834478333</v>
      </c>
    </row>
    <row r="27" spans="1:7" x14ac:dyDescent="0.2">
      <c r="A27" s="50"/>
      <c r="B27" s="50"/>
      <c r="C27" s="36" t="s">
        <v>52</v>
      </c>
      <c r="D27" s="6">
        <v>36.562349970313889</v>
      </c>
      <c r="E27" s="26">
        <v>37.820807406238103</v>
      </c>
      <c r="F27" s="6">
        <v>27.957962309661418</v>
      </c>
      <c r="G27" s="6">
        <v>26.514281336668965</v>
      </c>
    </row>
    <row r="28" spans="1:7" x14ac:dyDescent="0.2">
      <c r="A28" s="50"/>
      <c r="B28" s="50"/>
      <c r="C28" s="36" t="s">
        <v>53</v>
      </c>
      <c r="D28" s="6">
        <v>42.230478417831257</v>
      </c>
      <c r="E28" s="26">
        <v>44.851546451775505</v>
      </c>
      <c r="F28" s="6">
        <v>59.866829005857966</v>
      </c>
      <c r="G28" s="6">
        <v>60.208528828852721</v>
      </c>
    </row>
    <row r="29" spans="1:7" ht="177" customHeight="1" x14ac:dyDescent="0.2">
      <c r="A29" s="41" t="s">
        <v>15</v>
      </c>
      <c r="B29" s="41"/>
      <c r="C29" s="41"/>
      <c r="D29" s="10"/>
      <c r="E29" s="10"/>
      <c r="F29" s="10"/>
      <c r="G29" s="2"/>
    </row>
    <row r="30" spans="1:7" ht="15" customHeight="1" x14ac:dyDescent="0.2">
      <c r="A30" s="41" t="s">
        <v>16</v>
      </c>
      <c r="B30" s="48" t="s">
        <v>8</v>
      </c>
      <c r="C30" s="48"/>
      <c r="D30" s="10">
        <v>2.6441202736029163</v>
      </c>
      <c r="E30" s="10">
        <v>10.267293575476568</v>
      </c>
      <c r="F30" s="10">
        <v>3.9752277915533991</v>
      </c>
      <c r="G30" s="6">
        <v>8.9711923733784307</v>
      </c>
    </row>
    <row r="31" spans="1:7" ht="16.5" customHeight="1" x14ac:dyDescent="0.2">
      <c r="A31" s="41"/>
      <c r="B31" s="48" t="s">
        <v>9</v>
      </c>
      <c r="C31" s="48"/>
      <c r="D31" s="10">
        <v>14.606179066312249</v>
      </c>
      <c r="E31" s="10">
        <v>32.411279425987352</v>
      </c>
      <c r="F31" s="10">
        <v>15.182244752312442</v>
      </c>
      <c r="G31" s="6">
        <v>48.00835557591941</v>
      </c>
    </row>
    <row r="32" spans="1:7" ht="16.5" customHeight="1" x14ac:dyDescent="0.2">
      <c r="A32" s="41"/>
      <c r="B32" s="48" t="s">
        <v>10</v>
      </c>
      <c r="C32" s="48"/>
      <c r="D32" s="10">
        <v>75.07551151629562</v>
      </c>
      <c r="E32" s="10">
        <v>37.905727618809379</v>
      </c>
      <c r="F32" s="10">
        <v>74.467178242087144</v>
      </c>
      <c r="G32" s="6">
        <v>22.986007461075715</v>
      </c>
    </row>
    <row r="33" spans="1:7" ht="16.5" customHeight="1" x14ac:dyDescent="0.2">
      <c r="A33" s="41"/>
      <c r="B33" s="48" t="s">
        <v>11</v>
      </c>
      <c r="C33" s="48"/>
      <c r="D33" s="10">
        <v>3.4480341600905269</v>
      </c>
      <c r="E33" s="10">
        <v>11.727234771946947</v>
      </c>
      <c r="F33" s="10">
        <v>2.5314718682898607</v>
      </c>
      <c r="G33" s="6">
        <v>13.844952146541466</v>
      </c>
    </row>
    <row r="34" spans="1:7" ht="16.5" customHeight="1" x14ac:dyDescent="0.2">
      <c r="A34" s="41"/>
      <c r="B34" s="48" t="s">
        <v>12</v>
      </c>
      <c r="C34" s="48"/>
      <c r="D34" s="10">
        <v>0.80432646715740064</v>
      </c>
      <c r="E34" s="10">
        <v>1.7014619846983985</v>
      </c>
      <c r="F34" s="10">
        <v>0.77873906393742287</v>
      </c>
      <c r="G34" s="6">
        <v>2.2626135177745943</v>
      </c>
    </row>
    <row r="35" spans="1:7" ht="16.5" customHeight="1" x14ac:dyDescent="0.2">
      <c r="A35" s="41"/>
      <c r="B35" s="48" t="s">
        <v>13</v>
      </c>
      <c r="C35" s="48"/>
      <c r="D35" s="10">
        <v>1.591366075091289</v>
      </c>
      <c r="E35" s="10">
        <v>5.0736629595897496</v>
      </c>
      <c r="F35" s="10">
        <v>1.6464287180830632</v>
      </c>
      <c r="G35" s="6">
        <v>3.0610441706964266</v>
      </c>
    </row>
    <row r="36" spans="1:7" ht="16.5" customHeight="1" x14ac:dyDescent="0.2">
      <c r="A36" s="41"/>
      <c r="B36" s="48" t="s">
        <v>14</v>
      </c>
      <c r="C36" s="48"/>
      <c r="D36" s="10">
        <v>1.8304624414499955</v>
      </c>
      <c r="E36" s="10">
        <v>0.91333966349160489</v>
      </c>
      <c r="F36" s="10">
        <v>1.4187095637366733</v>
      </c>
      <c r="G36" s="6">
        <v>0.86583475461395754</v>
      </c>
    </row>
    <row r="37" spans="1:7" ht="15.75" customHeight="1" x14ac:dyDescent="0.2">
      <c r="A37" s="42" t="s">
        <v>57</v>
      </c>
      <c r="B37" s="43"/>
      <c r="C37" s="40">
        <v>2007</v>
      </c>
      <c r="D37" s="10">
        <v>0.94</v>
      </c>
      <c r="E37" s="10"/>
      <c r="F37" s="10"/>
      <c r="G37" s="15"/>
    </row>
    <row r="38" spans="1:7" ht="15.75" customHeight="1" x14ac:dyDescent="0.2">
      <c r="A38" s="44"/>
      <c r="B38" s="45"/>
      <c r="C38" s="40">
        <v>2008</v>
      </c>
      <c r="D38" s="10">
        <v>1.19</v>
      </c>
      <c r="E38" s="10"/>
      <c r="F38" s="10"/>
      <c r="G38" s="39"/>
    </row>
    <row r="39" spans="1:7" ht="15.75" customHeight="1" x14ac:dyDescent="0.2">
      <c r="A39" s="44"/>
      <c r="B39" s="45"/>
      <c r="C39" s="40">
        <v>2009</v>
      </c>
      <c r="D39" s="10">
        <v>1.52</v>
      </c>
      <c r="E39" s="10"/>
      <c r="F39" s="10"/>
      <c r="G39" s="39"/>
    </row>
    <row r="40" spans="1:7" ht="15.75" customHeight="1" x14ac:dyDescent="0.2">
      <c r="A40" s="44"/>
      <c r="B40" s="45"/>
      <c r="C40" s="40">
        <v>2010</v>
      </c>
      <c r="D40" s="10">
        <v>1.89</v>
      </c>
      <c r="E40" s="10"/>
      <c r="F40" s="10">
        <v>15.63</v>
      </c>
      <c r="G40" s="15"/>
    </row>
    <row r="41" spans="1:7" ht="15.75" customHeight="1" x14ac:dyDescent="0.2">
      <c r="A41" s="44"/>
      <c r="B41" s="45"/>
      <c r="C41" s="40">
        <v>2011</v>
      </c>
      <c r="D41" s="10">
        <v>1.25</v>
      </c>
      <c r="E41" s="10"/>
      <c r="F41" s="10">
        <v>56.61</v>
      </c>
      <c r="G41" s="39"/>
    </row>
    <row r="42" spans="1:7" ht="15.75" customHeight="1" x14ac:dyDescent="0.2">
      <c r="A42" s="44"/>
      <c r="B42" s="45"/>
      <c r="C42" s="40">
        <v>2012</v>
      </c>
      <c r="D42" s="10">
        <v>1.24</v>
      </c>
      <c r="E42" s="10"/>
      <c r="F42" s="10">
        <v>2.93</v>
      </c>
      <c r="G42" s="15"/>
    </row>
    <row r="43" spans="1:7" ht="17.25" customHeight="1" x14ac:dyDescent="0.2">
      <c r="A43" s="44"/>
      <c r="B43" s="45"/>
      <c r="C43" s="40">
        <v>2013</v>
      </c>
      <c r="D43" s="6"/>
      <c r="E43" s="6">
        <v>1.41</v>
      </c>
      <c r="F43" s="6"/>
      <c r="G43" s="39">
        <v>0.88</v>
      </c>
    </row>
    <row r="44" spans="1:7" ht="17.25" customHeight="1" x14ac:dyDescent="0.2">
      <c r="A44" s="46"/>
      <c r="B44" s="47"/>
      <c r="C44" s="40">
        <v>2014</v>
      </c>
      <c r="D44" s="6"/>
      <c r="E44" s="6"/>
      <c r="F44" s="6"/>
      <c r="G44" s="39">
        <v>1.46</v>
      </c>
    </row>
    <row r="45" spans="1:7" ht="15.75" customHeight="1" x14ac:dyDescent="0.2">
      <c r="A45" s="41" t="s">
        <v>24</v>
      </c>
      <c r="B45" s="41"/>
      <c r="C45" s="41"/>
      <c r="D45" s="6" t="s">
        <v>25</v>
      </c>
      <c r="E45" s="10" t="s">
        <v>25</v>
      </c>
      <c r="F45" s="10" t="s">
        <v>25</v>
      </c>
      <c r="G45" s="39" t="s">
        <v>25</v>
      </c>
    </row>
    <row r="46" spans="1:7" ht="25.5" customHeight="1" x14ac:dyDescent="0.2">
      <c r="A46" s="42" t="s">
        <v>27</v>
      </c>
      <c r="B46" s="43"/>
      <c r="C46" s="40">
        <v>2007</v>
      </c>
      <c r="D46" s="14" t="s">
        <v>58</v>
      </c>
      <c r="E46" s="14"/>
      <c r="F46" s="14"/>
      <c r="G46" s="38"/>
    </row>
    <row r="47" spans="1:7" ht="25.5" customHeight="1" x14ac:dyDescent="0.2">
      <c r="A47" s="44"/>
      <c r="B47" s="45"/>
      <c r="C47" s="40">
        <v>2008</v>
      </c>
      <c r="D47" s="14" t="s">
        <v>60</v>
      </c>
      <c r="E47" s="14"/>
      <c r="F47" s="14"/>
      <c r="G47" s="38"/>
    </row>
    <row r="48" spans="1:7" ht="25.5" customHeight="1" x14ac:dyDescent="0.2">
      <c r="A48" s="44"/>
      <c r="B48" s="45"/>
      <c r="C48" s="40">
        <v>2009</v>
      </c>
      <c r="D48" s="14" t="s">
        <v>61</v>
      </c>
      <c r="E48" s="14"/>
      <c r="F48" s="14"/>
      <c r="G48" s="38"/>
    </row>
    <row r="49" spans="1:7" ht="25.5" customHeight="1" x14ac:dyDescent="0.2">
      <c r="A49" s="44"/>
      <c r="B49" s="45"/>
      <c r="C49" s="40">
        <v>2010</v>
      </c>
      <c r="D49" s="14" t="s">
        <v>62</v>
      </c>
      <c r="E49" s="14"/>
      <c r="F49" s="14" t="s">
        <v>65</v>
      </c>
      <c r="G49" s="38"/>
    </row>
    <row r="50" spans="1:7" ht="25.5" customHeight="1" x14ac:dyDescent="0.2">
      <c r="A50" s="44"/>
      <c r="B50" s="45"/>
      <c r="C50" s="40">
        <v>2011</v>
      </c>
      <c r="D50" s="14" t="s">
        <v>63</v>
      </c>
      <c r="E50" s="14"/>
      <c r="F50" s="14" t="s">
        <v>66</v>
      </c>
      <c r="G50" s="38"/>
    </row>
    <row r="51" spans="1:7" ht="25.5" customHeight="1" x14ac:dyDescent="0.2">
      <c r="A51" s="44"/>
      <c r="B51" s="45"/>
      <c r="C51" s="40">
        <v>2012</v>
      </c>
      <c r="D51" s="14" t="s">
        <v>64</v>
      </c>
      <c r="E51" s="14"/>
      <c r="F51" s="14" t="s">
        <v>67</v>
      </c>
      <c r="G51" s="38"/>
    </row>
    <row r="52" spans="1:7" ht="25.5" customHeight="1" x14ac:dyDescent="0.2">
      <c r="A52" s="44"/>
      <c r="B52" s="45"/>
      <c r="C52" s="40">
        <v>2013</v>
      </c>
      <c r="D52" s="38"/>
      <c r="E52" s="14" t="s">
        <v>70</v>
      </c>
      <c r="F52" s="14"/>
      <c r="G52" s="38" t="s">
        <v>68</v>
      </c>
    </row>
    <row r="53" spans="1:7" ht="25.5" customHeight="1" x14ac:dyDescent="0.2">
      <c r="A53" s="46"/>
      <c r="B53" s="47"/>
      <c r="C53" s="40">
        <v>2014</v>
      </c>
      <c r="D53" s="38"/>
      <c r="E53" s="14"/>
      <c r="F53" s="14"/>
      <c r="G53" s="38" t="s">
        <v>69</v>
      </c>
    </row>
    <row r="54" spans="1:7" ht="25.5" customHeight="1" x14ac:dyDescent="0.2">
      <c r="A54" s="42" t="s">
        <v>26</v>
      </c>
      <c r="B54" s="43"/>
      <c r="C54" s="40">
        <v>2007</v>
      </c>
      <c r="D54" s="14" t="s">
        <v>71</v>
      </c>
      <c r="E54" s="14"/>
      <c r="F54" s="14"/>
      <c r="G54" s="38"/>
    </row>
    <row r="55" spans="1:7" ht="25.5" customHeight="1" x14ac:dyDescent="0.2">
      <c r="A55" s="44"/>
      <c r="B55" s="45"/>
      <c r="C55" s="40">
        <v>2008</v>
      </c>
      <c r="D55" s="14" t="s">
        <v>72</v>
      </c>
      <c r="E55" s="14"/>
      <c r="F55" s="14"/>
      <c r="G55" s="38"/>
    </row>
    <row r="56" spans="1:7" ht="25.5" customHeight="1" x14ac:dyDescent="0.2">
      <c r="A56" s="44"/>
      <c r="B56" s="45"/>
      <c r="C56" s="40">
        <v>2009</v>
      </c>
      <c r="D56" s="14" t="s">
        <v>73</v>
      </c>
      <c r="E56" s="14"/>
      <c r="F56" s="14"/>
      <c r="G56" s="38"/>
    </row>
    <row r="57" spans="1:7" ht="25.5" customHeight="1" x14ac:dyDescent="0.2">
      <c r="A57" s="44"/>
      <c r="B57" s="45"/>
      <c r="C57" s="40">
        <v>2010</v>
      </c>
      <c r="D57" s="14"/>
      <c r="E57" s="14"/>
      <c r="F57" s="14"/>
      <c r="G57" s="38"/>
    </row>
    <row r="58" spans="1:7" ht="25.5" customHeight="1" x14ac:dyDescent="0.2">
      <c r="A58" s="44"/>
      <c r="B58" s="45"/>
      <c r="C58" s="40">
        <v>2011</v>
      </c>
      <c r="D58" s="14" t="s">
        <v>74</v>
      </c>
      <c r="E58" s="14"/>
      <c r="F58" s="14" t="s">
        <v>76</v>
      </c>
      <c r="G58" s="38"/>
    </row>
    <row r="59" spans="1:7" ht="25.5" customHeight="1" x14ac:dyDescent="0.2">
      <c r="A59" s="44"/>
      <c r="B59" s="45"/>
      <c r="C59" s="40">
        <v>2012</v>
      </c>
      <c r="D59" s="14" t="s">
        <v>75</v>
      </c>
      <c r="E59" s="14"/>
      <c r="F59" s="14" t="s">
        <v>77</v>
      </c>
      <c r="G59" s="38"/>
    </row>
    <row r="60" spans="1:7" ht="25.5" customHeight="1" x14ac:dyDescent="0.2">
      <c r="A60" s="44"/>
      <c r="B60" s="45"/>
      <c r="C60" s="40">
        <v>2013</v>
      </c>
      <c r="D60" s="14"/>
      <c r="E60" s="14" t="s">
        <v>59</v>
      </c>
      <c r="F60" s="14"/>
      <c r="G60" s="38" t="s">
        <v>78</v>
      </c>
    </row>
    <row r="61" spans="1:7" ht="25.5" customHeight="1" x14ac:dyDescent="0.2">
      <c r="A61" s="46"/>
      <c r="B61" s="47"/>
      <c r="C61" s="40">
        <v>2014</v>
      </c>
      <c r="D61" s="14"/>
      <c r="E61" s="14"/>
      <c r="F61" s="14"/>
      <c r="G61" s="38" t="s">
        <v>79</v>
      </c>
    </row>
    <row r="64" spans="1:7" ht="16.5" customHeight="1" x14ac:dyDescent="0.2">
      <c r="D64" s="37"/>
    </row>
  </sheetData>
  <mergeCells count="34">
    <mergeCell ref="A14:C14"/>
    <mergeCell ref="A15:C15"/>
    <mergeCell ref="A16:C16"/>
    <mergeCell ref="A17:A28"/>
    <mergeCell ref="A30:A36"/>
    <mergeCell ref="B17:B19"/>
    <mergeCell ref="B20:B22"/>
    <mergeCell ref="B23:B25"/>
    <mergeCell ref="B26:B28"/>
    <mergeCell ref="A9:C9"/>
    <mergeCell ref="A10:C10"/>
    <mergeCell ref="A11:C11"/>
    <mergeCell ref="A12:C12"/>
    <mergeCell ref="A13:C13"/>
    <mergeCell ref="A3:C3"/>
    <mergeCell ref="A1:C1"/>
    <mergeCell ref="A2:C2"/>
    <mergeCell ref="A4:C4"/>
    <mergeCell ref="A8:C8"/>
    <mergeCell ref="A5:C5"/>
    <mergeCell ref="A6:C6"/>
    <mergeCell ref="A7:C7"/>
    <mergeCell ref="A45:C45"/>
    <mergeCell ref="A46:B53"/>
    <mergeCell ref="A54:B61"/>
    <mergeCell ref="A37:B44"/>
    <mergeCell ref="A29:C29"/>
    <mergeCell ref="B30:C30"/>
    <mergeCell ref="B31:C31"/>
    <mergeCell ref="B32:C32"/>
    <mergeCell ref="B33:C33"/>
    <mergeCell ref="B34:C34"/>
    <mergeCell ref="B35:C35"/>
    <mergeCell ref="B36:C3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52"/>
  <sheetViews>
    <sheetView tabSelected="1" topLeftCell="B7" workbookViewId="0">
      <selection activeCell="F16" sqref="F16"/>
    </sheetView>
  </sheetViews>
  <sheetFormatPr baseColWidth="10" defaultColWidth="8.83203125" defaultRowHeight="16" x14ac:dyDescent="0.2"/>
  <cols>
    <col min="1" max="1" width="15.6640625" style="3" customWidth="1"/>
    <col min="2" max="2" width="11.33203125" style="3" customWidth="1"/>
    <col min="3" max="3" width="11" style="3" customWidth="1"/>
    <col min="4" max="4" width="23.1640625" style="8" customWidth="1"/>
    <col min="5" max="6" width="23.1640625" style="9" customWidth="1"/>
    <col min="7" max="16384" width="8.83203125" style="1"/>
  </cols>
  <sheetData>
    <row r="1" spans="1:6" x14ac:dyDescent="0.2">
      <c r="A1" s="49" t="s">
        <v>19</v>
      </c>
      <c r="B1" s="49"/>
      <c r="C1" s="49"/>
      <c r="D1" s="22" t="s">
        <v>90</v>
      </c>
      <c r="E1" s="12" t="s">
        <v>91</v>
      </c>
      <c r="F1" s="11" t="s">
        <v>92</v>
      </c>
    </row>
    <row r="2" spans="1:6" x14ac:dyDescent="0.2">
      <c r="A2" s="41" t="s">
        <v>20</v>
      </c>
      <c r="B2" s="41"/>
      <c r="C2" s="41"/>
      <c r="D2" s="5" t="s">
        <v>35</v>
      </c>
      <c r="E2" s="6" t="s">
        <v>35</v>
      </c>
      <c r="F2" s="6" t="s">
        <v>35</v>
      </c>
    </row>
    <row r="3" spans="1:6" x14ac:dyDescent="0.2">
      <c r="A3" s="41" t="s">
        <v>5</v>
      </c>
      <c r="B3" s="41"/>
      <c r="C3" s="41"/>
      <c r="D3" s="5" t="s">
        <v>36</v>
      </c>
      <c r="E3" s="6" t="s">
        <v>35</v>
      </c>
      <c r="F3" s="6" t="s">
        <v>37</v>
      </c>
    </row>
    <row r="4" spans="1:6" x14ac:dyDescent="0.2">
      <c r="A4" s="41" t="s">
        <v>21</v>
      </c>
      <c r="B4" s="41"/>
      <c r="C4" s="41"/>
      <c r="D4" s="34" t="s">
        <v>38</v>
      </c>
      <c r="E4" s="30" t="s">
        <v>28</v>
      </c>
      <c r="F4" s="30" t="s">
        <v>39</v>
      </c>
    </row>
    <row r="5" spans="1:6" x14ac:dyDescent="0.2">
      <c r="A5" s="41" t="s">
        <v>17</v>
      </c>
      <c r="B5" s="41"/>
      <c r="C5" s="41"/>
      <c r="D5" s="23">
        <v>127.63445299999999</v>
      </c>
      <c r="E5" s="21">
        <v>127.745555</v>
      </c>
      <c r="F5" s="21">
        <v>127.525935</v>
      </c>
    </row>
    <row r="6" spans="1:6" x14ac:dyDescent="0.2">
      <c r="A6" s="41" t="s">
        <v>18</v>
      </c>
      <c r="B6" s="41"/>
      <c r="C6" s="41"/>
      <c r="D6" s="23">
        <v>37.162303000000001</v>
      </c>
      <c r="E6" s="21">
        <v>37.204867</v>
      </c>
      <c r="F6" s="21">
        <v>37.465238999999997</v>
      </c>
    </row>
    <row r="7" spans="1:6" ht="192" customHeight="1" x14ac:dyDescent="0.2">
      <c r="A7" s="48" t="s">
        <v>0</v>
      </c>
      <c r="B7" s="48"/>
      <c r="C7" s="48"/>
      <c r="D7" s="6"/>
      <c r="E7" s="7"/>
      <c r="F7" s="7"/>
    </row>
    <row r="8" spans="1:6" ht="15" customHeight="1" x14ac:dyDescent="0.2">
      <c r="A8" s="54" t="s">
        <v>22</v>
      </c>
      <c r="B8" s="62"/>
      <c r="C8" s="55"/>
      <c r="D8" s="18">
        <f>51856.915/100</f>
        <v>518.56915000000004</v>
      </c>
      <c r="E8" s="16">
        <f>882273.6025/100</f>
        <v>8822.7360250000002</v>
      </c>
      <c r="F8" s="18">
        <v>306.65910000000002</v>
      </c>
    </row>
    <row r="9" spans="1:6" x14ac:dyDescent="0.2">
      <c r="A9" s="41" t="s">
        <v>45</v>
      </c>
      <c r="B9" s="41"/>
      <c r="C9" s="41"/>
      <c r="D9" s="18">
        <v>19.950731000000001</v>
      </c>
      <c r="E9" s="16">
        <v>46.774070999999999</v>
      </c>
      <c r="F9" s="18">
        <v>42.84897995</v>
      </c>
    </row>
    <row r="10" spans="1:6" x14ac:dyDescent="0.2">
      <c r="A10" s="41" t="s">
        <v>23</v>
      </c>
      <c r="B10" s="41"/>
      <c r="C10" s="41"/>
      <c r="D10" s="18">
        <f>226190/1000</f>
        <v>226.19</v>
      </c>
      <c r="E10" s="16">
        <f>875270/1000</f>
        <v>875.27</v>
      </c>
      <c r="F10" s="18">
        <v>129.4</v>
      </c>
    </row>
    <row r="11" spans="1:6" x14ac:dyDescent="0.2">
      <c r="A11" s="41" t="s">
        <v>42</v>
      </c>
      <c r="B11" s="41"/>
      <c r="C11" s="41"/>
      <c r="D11" s="16">
        <v>44.244986000000011</v>
      </c>
      <c r="E11" s="16">
        <f>321213.9086/1000</f>
        <v>321.21390860000002</v>
      </c>
      <c r="F11" s="16">
        <v>36.990689421713995</v>
      </c>
    </row>
    <row r="12" spans="1:6" x14ac:dyDescent="0.2">
      <c r="A12" s="41" t="s">
        <v>41</v>
      </c>
      <c r="B12" s="41"/>
      <c r="C12" s="41"/>
      <c r="D12" s="16">
        <f>D13-D11</f>
        <v>109.40382212699998</v>
      </c>
      <c r="E12" s="16">
        <v>1839.71</v>
      </c>
      <c r="F12" s="16">
        <f>F13-F11</f>
        <v>68.022255515062739</v>
      </c>
    </row>
    <row r="13" spans="1:6" x14ac:dyDescent="0.2">
      <c r="A13" s="41" t="s">
        <v>40</v>
      </c>
      <c r="B13" s="41"/>
      <c r="C13" s="41"/>
      <c r="D13" s="18">
        <v>153.648808127</v>
      </c>
      <c r="E13" s="16">
        <f>2160923.652991/1000</f>
        <v>2160.9236529909999</v>
      </c>
      <c r="F13" s="16">
        <v>105.01294493677673</v>
      </c>
    </row>
    <row r="14" spans="1:6" x14ac:dyDescent="0.2">
      <c r="A14" s="41" t="s">
        <v>6</v>
      </c>
      <c r="B14" s="41"/>
      <c r="C14" s="41"/>
      <c r="D14" s="6">
        <f>D13*1000/D8</f>
        <v>296.29376935939979</v>
      </c>
      <c r="E14" s="6">
        <f>2160.92*1000/8822.74</f>
        <v>244.92617939551658</v>
      </c>
      <c r="F14" s="6">
        <f>105.01*1000/306.66</f>
        <v>342.43135720341746</v>
      </c>
    </row>
    <row r="15" spans="1:6" s="32" customFormat="1" x14ac:dyDescent="0.2">
      <c r="A15" s="50" t="s">
        <v>43</v>
      </c>
      <c r="B15" s="50"/>
      <c r="C15" s="50"/>
      <c r="D15" s="30">
        <v>238</v>
      </c>
      <c r="E15" s="30">
        <v>390</v>
      </c>
      <c r="F15" s="30">
        <v>143</v>
      </c>
    </row>
    <row r="16" spans="1:6" s="32" customFormat="1" x14ac:dyDescent="0.2">
      <c r="A16" s="50" t="s">
        <v>44</v>
      </c>
      <c r="B16" s="50"/>
      <c r="C16" s="50"/>
      <c r="D16" s="31">
        <v>0.159</v>
      </c>
      <c r="E16" s="19">
        <v>5.5E-2</v>
      </c>
      <c r="F16" s="19">
        <v>0.32900000000000001</v>
      </c>
    </row>
    <row r="17" spans="1:6" x14ac:dyDescent="0.2">
      <c r="A17" s="50" t="s">
        <v>7</v>
      </c>
      <c r="B17" s="56" t="s">
        <v>46</v>
      </c>
      <c r="C17" s="27" t="s">
        <v>51</v>
      </c>
      <c r="D17" s="6">
        <v>14.99206301128395</v>
      </c>
      <c r="E17" s="26">
        <v>22.584880319142567</v>
      </c>
      <c r="F17" s="28">
        <v>17.320291258936699</v>
      </c>
    </row>
    <row r="18" spans="1:6" x14ac:dyDescent="0.2">
      <c r="A18" s="50"/>
      <c r="B18" s="57"/>
      <c r="C18" s="27" t="s">
        <v>52</v>
      </c>
      <c r="D18" s="6">
        <v>33.698330151851181</v>
      </c>
      <c r="E18" s="26">
        <v>40.460052664028574</v>
      </c>
      <c r="F18" s="28">
        <v>38.626918581739815</v>
      </c>
    </row>
    <row r="19" spans="1:6" x14ac:dyDescent="0.2">
      <c r="A19" s="50"/>
      <c r="B19" s="58"/>
      <c r="C19" s="27" t="s">
        <v>53</v>
      </c>
      <c r="D19" s="6">
        <v>51.309606836864901</v>
      </c>
      <c r="E19" s="26">
        <v>36.955067016828906</v>
      </c>
      <c r="F19" s="28">
        <v>44.052790159323429</v>
      </c>
    </row>
    <row r="20" spans="1:6" x14ac:dyDescent="0.2">
      <c r="A20" s="50"/>
      <c r="B20" s="56" t="s">
        <v>47</v>
      </c>
      <c r="C20" s="27" t="s">
        <v>51</v>
      </c>
      <c r="D20" s="6">
        <v>15.946754322573577</v>
      </c>
      <c r="E20" s="26">
        <v>23.429915588502144</v>
      </c>
      <c r="F20" s="28">
        <v>19.872592738462458</v>
      </c>
    </row>
    <row r="21" spans="1:6" x14ac:dyDescent="0.2">
      <c r="A21" s="50"/>
      <c r="B21" s="57"/>
      <c r="C21" s="27" t="s">
        <v>52</v>
      </c>
      <c r="D21" s="6">
        <v>32.846009778853904</v>
      </c>
      <c r="E21" s="26">
        <v>38.737789270945598</v>
      </c>
      <c r="F21" s="28">
        <v>39.534920800642119</v>
      </c>
    </row>
    <row r="22" spans="1:6" x14ac:dyDescent="0.2">
      <c r="A22" s="50"/>
      <c r="B22" s="58"/>
      <c r="C22" s="27" t="s">
        <v>53</v>
      </c>
      <c r="D22" s="6">
        <v>51.207235898572534</v>
      </c>
      <c r="E22" s="26">
        <v>37.832295140552269</v>
      </c>
      <c r="F22" s="28">
        <v>40.592486460895365</v>
      </c>
    </row>
    <row r="23" spans="1:6" x14ac:dyDescent="0.2">
      <c r="A23" s="50"/>
      <c r="B23" s="56" t="s">
        <v>48</v>
      </c>
      <c r="C23" s="27" t="s">
        <v>51</v>
      </c>
      <c r="D23" s="6">
        <v>16.938919379797039</v>
      </c>
      <c r="E23" s="26">
        <v>23.673753065864858</v>
      </c>
      <c r="F23" s="28">
        <v>20.811798724294178</v>
      </c>
    </row>
    <row r="24" spans="1:6" x14ac:dyDescent="0.2">
      <c r="A24" s="50"/>
      <c r="B24" s="57"/>
      <c r="C24" s="27" t="s">
        <v>52</v>
      </c>
      <c r="D24" s="6">
        <v>33.343296822731652</v>
      </c>
      <c r="E24" s="26">
        <v>37.160294920873767</v>
      </c>
      <c r="F24" s="28">
        <v>40.241997258234285</v>
      </c>
    </row>
    <row r="25" spans="1:6" x14ac:dyDescent="0.2">
      <c r="A25" s="50"/>
      <c r="B25" s="58"/>
      <c r="C25" s="27" t="s">
        <v>53</v>
      </c>
      <c r="D25" s="6">
        <v>49.717783797471313</v>
      </c>
      <c r="E25" s="26">
        <v>39.165952013261411</v>
      </c>
      <c r="F25" s="28">
        <v>38.946204017471501</v>
      </c>
    </row>
    <row r="26" spans="1:6" x14ac:dyDescent="0.2">
      <c r="A26" s="50"/>
      <c r="B26" s="56" t="s">
        <v>49</v>
      </c>
      <c r="C26" s="27" t="s">
        <v>51</v>
      </c>
      <c r="D26" s="6">
        <v>16.152682083205036</v>
      </c>
      <c r="E26" s="26">
        <v>23.358439392409942</v>
      </c>
      <c r="F26" s="28">
        <v>19.737814836889989</v>
      </c>
    </row>
    <row r="27" spans="1:6" x14ac:dyDescent="0.2">
      <c r="A27" s="50"/>
      <c r="B27" s="57"/>
      <c r="C27" s="27" t="s">
        <v>52</v>
      </c>
      <c r="D27" s="6">
        <v>33.215388671004462</v>
      </c>
      <c r="E27" s="26">
        <v>38.451220512718699</v>
      </c>
      <c r="F27" s="28">
        <v>39.636150939898542</v>
      </c>
    </row>
    <row r="28" spans="1:6" x14ac:dyDescent="0.2">
      <c r="A28" s="50"/>
      <c r="B28" s="58"/>
      <c r="C28" s="27" t="s">
        <v>53</v>
      </c>
      <c r="D28" s="6">
        <v>50.631929245790509</v>
      </c>
      <c r="E28" s="26">
        <v>38.19034009487136</v>
      </c>
      <c r="F28" s="28">
        <v>40.626034223211427</v>
      </c>
    </row>
    <row r="29" spans="1:6" ht="180" customHeight="1" x14ac:dyDescent="0.2">
      <c r="A29" s="59" t="s">
        <v>15</v>
      </c>
      <c r="B29" s="60"/>
      <c r="C29" s="61"/>
      <c r="D29" s="6"/>
      <c r="E29" s="7"/>
      <c r="F29" s="7"/>
    </row>
    <row r="30" spans="1:6" x14ac:dyDescent="0.2">
      <c r="A30" s="41" t="s">
        <v>16</v>
      </c>
      <c r="B30" s="54" t="s">
        <v>8</v>
      </c>
      <c r="C30" s="55"/>
      <c r="D30" s="6">
        <v>7.0359262961728799</v>
      </c>
      <c r="E30" s="6">
        <v>2.0965280413699214</v>
      </c>
      <c r="F30" s="6">
        <v>3.3900022183703875</v>
      </c>
    </row>
    <row r="31" spans="1:6" x14ac:dyDescent="0.2">
      <c r="A31" s="41"/>
      <c r="B31" s="54" t="s">
        <v>9</v>
      </c>
      <c r="C31" s="55"/>
      <c r="D31" s="6">
        <v>36.560016260012098</v>
      </c>
      <c r="E31" s="6">
        <v>12.999543554127271</v>
      </c>
      <c r="F31" s="6">
        <v>10.285355400200858</v>
      </c>
    </row>
    <row r="32" spans="1:6" x14ac:dyDescent="0.2">
      <c r="A32" s="41"/>
      <c r="B32" s="54" t="s">
        <v>10</v>
      </c>
      <c r="C32" s="55"/>
      <c r="D32" s="6">
        <v>40.607702525084235</v>
      </c>
      <c r="E32" s="6">
        <v>77.898038937152521</v>
      </c>
      <c r="F32" s="6">
        <v>75.338464359974083</v>
      </c>
    </row>
    <row r="33" spans="1:6" x14ac:dyDescent="0.2">
      <c r="A33" s="41"/>
      <c r="B33" s="54" t="s">
        <v>11</v>
      </c>
      <c r="C33" s="55"/>
      <c r="D33" s="6">
        <v>10.041020277191553</v>
      </c>
      <c r="E33" s="6">
        <v>2.9652743626553959</v>
      </c>
      <c r="F33" s="6">
        <v>7.740842218487658</v>
      </c>
    </row>
    <row r="34" spans="1:6" x14ac:dyDescent="0.2">
      <c r="A34" s="41"/>
      <c r="B34" s="54" t="s">
        <v>12</v>
      </c>
      <c r="C34" s="55"/>
      <c r="D34" s="6">
        <v>1.5458003196465375</v>
      </c>
      <c r="E34" s="6">
        <v>0.71932406622393796</v>
      </c>
      <c r="F34" s="6">
        <v>1.1346264163285091</v>
      </c>
    </row>
    <row r="35" spans="1:6" x14ac:dyDescent="0.2">
      <c r="A35" s="41"/>
      <c r="B35" s="54" t="s">
        <v>13</v>
      </c>
      <c r="C35" s="55"/>
      <c r="D35" s="6">
        <v>2.5772466276673205</v>
      </c>
      <c r="E35" s="6">
        <v>1.4498187672716081</v>
      </c>
      <c r="F35" s="6">
        <v>1.4764053018074996</v>
      </c>
    </row>
    <row r="36" spans="1:6" x14ac:dyDescent="0.2">
      <c r="A36" s="41"/>
      <c r="B36" s="54" t="s">
        <v>14</v>
      </c>
      <c r="C36" s="55"/>
      <c r="D36" s="6">
        <v>1.6322876942253817</v>
      </c>
      <c r="E36" s="6">
        <v>1.8714722711993532</v>
      </c>
      <c r="F36" s="6">
        <v>0.63430408483100487</v>
      </c>
    </row>
    <row r="37" spans="1:6" ht="15" customHeight="1" x14ac:dyDescent="0.2">
      <c r="A37" s="51" t="s">
        <v>80</v>
      </c>
      <c r="B37" s="51"/>
      <c r="C37" s="40">
        <v>2010</v>
      </c>
      <c r="D37" s="6">
        <v>1.1599999999999999</v>
      </c>
      <c r="E37" s="6"/>
      <c r="F37" s="6"/>
    </row>
    <row r="38" spans="1:6" ht="15" customHeight="1" x14ac:dyDescent="0.2">
      <c r="A38" s="52"/>
      <c r="B38" s="52"/>
      <c r="C38" s="40">
        <v>2011</v>
      </c>
      <c r="D38" s="6">
        <v>1.04</v>
      </c>
      <c r="E38" s="6"/>
      <c r="F38" s="6"/>
    </row>
    <row r="39" spans="1:6" x14ac:dyDescent="0.2">
      <c r="A39" s="52"/>
      <c r="B39" s="52"/>
      <c r="C39" s="40">
        <v>2012</v>
      </c>
      <c r="D39" s="6">
        <v>8</v>
      </c>
      <c r="E39" s="6"/>
      <c r="F39" s="6"/>
    </row>
    <row r="40" spans="1:6" x14ac:dyDescent="0.2">
      <c r="A40" s="52"/>
      <c r="B40" s="52"/>
      <c r="C40" s="40">
        <v>2013</v>
      </c>
      <c r="D40" s="6"/>
      <c r="E40" s="6">
        <v>8.58</v>
      </c>
      <c r="F40" s="6">
        <v>2.15</v>
      </c>
    </row>
    <row r="41" spans="1:6" ht="15.75" customHeight="1" x14ac:dyDescent="0.2">
      <c r="A41" s="53"/>
      <c r="B41" s="53"/>
      <c r="C41" s="40">
        <v>2014</v>
      </c>
      <c r="D41" s="39"/>
      <c r="E41" s="6">
        <v>151</v>
      </c>
      <c r="F41" s="6">
        <v>103.17</v>
      </c>
    </row>
    <row r="42" spans="1:6" x14ac:dyDescent="0.2">
      <c r="A42" s="41" t="s">
        <v>24</v>
      </c>
      <c r="B42" s="41"/>
      <c r="C42" s="41"/>
      <c r="D42" s="6" t="s">
        <v>55</v>
      </c>
      <c r="E42" s="6" t="s">
        <v>55</v>
      </c>
      <c r="F42" s="6" t="s">
        <v>56</v>
      </c>
    </row>
    <row r="43" spans="1:6" ht="27.75" customHeight="1" x14ac:dyDescent="0.2">
      <c r="A43" s="41" t="s">
        <v>27</v>
      </c>
      <c r="B43" s="41"/>
      <c r="C43" s="40">
        <v>2010</v>
      </c>
      <c r="D43" s="4" t="s">
        <v>81</v>
      </c>
      <c r="E43" s="7"/>
      <c r="F43" s="6"/>
    </row>
    <row r="44" spans="1:6" ht="27.75" customHeight="1" x14ac:dyDescent="0.2">
      <c r="A44" s="41"/>
      <c r="B44" s="41"/>
      <c r="C44" s="40">
        <v>2011</v>
      </c>
      <c r="D44" s="4" t="s">
        <v>82</v>
      </c>
      <c r="E44" s="7"/>
      <c r="F44" s="6"/>
    </row>
    <row r="45" spans="1:6" ht="27.75" customHeight="1" x14ac:dyDescent="0.2">
      <c r="A45" s="41"/>
      <c r="B45" s="41"/>
      <c r="C45" s="40">
        <v>2012</v>
      </c>
      <c r="D45" s="14" t="s">
        <v>83</v>
      </c>
      <c r="E45" s="7"/>
      <c r="F45" s="6"/>
    </row>
    <row r="46" spans="1:6" ht="27.75" customHeight="1" x14ac:dyDescent="0.2">
      <c r="A46" s="41"/>
      <c r="B46" s="41"/>
      <c r="C46" s="40">
        <v>2013</v>
      </c>
      <c r="D46" s="6"/>
      <c r="E46" s="14" t="s">
        <v>84</v>
      </c>
      <c r="F46" s="14" t="s">
        <v>85</v>
      </c>
    </row>
    <row r="47" spans="1:6" ht="27.75" customHeight="1" x14ac:dyDescent="0.2">
      <c r="A47" s="41"/>
      <c r="B47" s="41"/>
      <c r="C47" s="40">
        <v>2014</v>
      </c>
      <c r="D47" s="6"/>
      <c r="E47" s="7"/>
      <c r="F47" s="6"/>
    </row>
    <row r="48" spans="1:6" ht="27.75" customHeight="1" x14ac:dyDescent="0.2">
      <c r="A48" s="41" t="s">
        <v>26</v>
      </c>
      <c r="B48" s="41"/>
      <c r="C48" s="40">
        <v>2010</v>
      </c>
      <c r="D48" s="6"/>
      <c r="E48" s="7"/>
      <c r="F48" s="6"/>
    </row>
    <row r="49" spans="1:6" ht="27.75" customHeight="1" x14ac:dyDescent="0.2">
      <c r="A49" s="41"/>
      <c r="B49" s="41"/>
      <c r="C49" s="40">
        <v>2011</v>
      </c>
      <c r="D49" s="14" t="s">
        <v>86</v>
      </c>
      <c r="E49" s="7"/>
      <c r="F49" s="6"/>
    </row>
    <row r="50" spans="1:6" ht="27.75" customHeight="1" x14ac:dyDescent="0.2">
      <c r="A50" s="41"/>
      <c r="B50" s="41"/>
      <c r="C50" s="40">
        <v>2012</v>
      </c>
      <c r="D50" s="14" t="s">
        <v>87</v>
      </c>
      <c r="E50" s="7"/>
      <c r="F50" s="6"/>
    </row>
    <row r="51" spans="1:6" ht="27.75" customHeight="1" x14ac:dyDescent="0.2">
      <c r="A51" s="41"/>
      <c r="B51" s="41"/>
      <c r="C51" s="40">
        <v>2013</v>
      </c>
      <c r="D51" s="6"/>
      <c r="E51" s="14" t="s">
        <v>88</v>
      </c>
      <c r="F51" s="14" t="s">
        <v>89</v>
      </c>
    </row>
    <row r="52" spans="1:6" ht="27.75" customHeight="1" x14ac:dyDescent="0.2">
      <c r="A52" s="41"/>
      <c r="B52" s="41"/>
      <c r="C52" s="40">
        <v>2014</v>
      </c>
      <c r="D52" s="6"/>
      <c r="E52" s="7"/>
      <c r="F52" s="6"/>
    </row>
  </sheetData>
  <mergeCells count="34">
    <mergeCell ref="A29:C29"/>
    <mergeCell ref="A1:C1"/>
    <mergeCell ref="A2:C2"/>
    <mergeCell ref="A3:C3"/>
    <mergeCell ref="A4:C4"/>
    <mergeCell ref="A5:C5"/>
    <mergeCell ref="A6:C6"/>
    <mergeCell ref="A7:C7"/>
    <mergeCell ref="A8:C8"/>
    <mergeCell ref="A9:C9"/>
    <mergeCell ref="A10:C10"/>
    <mergeCell ref="A11:C11"/>
    <mergeCell ref="A14:C14"/>
    <mergeCell ref="A15:C15"/>
    <mergeCell ref="A13:C13"/>
    <mergeCell ref="A16:C16"/>
    <mergeCell ref="A12:C12"/>
    <mergeCell ref="A17:A28"/>
    <mergeCell ref="B17:B19"/>
    <mergeCell ref="B20:B22"/>
    <mergeCell ref="B23:B25"/>
    <mergeCell ref="B26:B28"/>
    <mergeCell ref="A43:B47"/>
    <mergeCell ref="A48:B52"/>
    <mergeCell ref="A37:B41"/>
    <mergeCell ref="B30:C30"/>
    <mergeCell ref="B31:C31"/>
    <mergeCell ref="B32:C32"/>
    <mergeCell ref="B33:C33"/>
    <mergeCell ref="B34:C34"/>
    <mergeCell ref="B35:C35"/>
    <mergeCell ref="B36:C36"/>
    <mergeCell ref="A30:A36"/>
    <mergeCell ref="A42:C4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Han R.(H1~H4)</vt:lpstr>
      <vt:lpstr>Han R.(H5~H7)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shin2</dc:creator>
  <cp:lastModifiedBy>Microsoft Office User</cp:lastModifiedBy>
  <cp:lastPrinted>2016-05-08T12:57:16Z</cp:lastPrinted>
  <dcterms:created xsi:type="dcterms:W3CDTF">2016-04-04T02:14:49Z</dcterms:created>
  <dcterms:modified xsi:type="dcterms:W3CDTF">2016-08-10T23:04:23Z</dcterms:modified>
</cp:coreProperties>
</file>